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'DC16'!$A$1:$Z$66</definedName>
    <definedName name="_xlnm.Print_Area" localSheetId="11">'DC18'!$A$1:$Z$66</definedName>
    <definedName name="_xlnm.Print_Area" localSheetId="18">'DC19'!$A$1:$Z$66</definedName>
    <definedName name="_xlnm.Print_Area" localSheetId="23">'DC20'!$A$1:$Z$66</definedName>
    <definedName name="_xlnm.Print_Area" localSheetId="2">'FS161'!$A$1:$Z$66</definedName>
    <definedName name="_xlnm.Print_Area" localSheetId="3">'FS162'!$A$1:$Z$66</definedName>
    <definedName name="_xlnm.Print_Area" localSheetId="4">'FS163'!$A$1:$Z$66</definedName>
    <definedName name="_xlnm.Print_Area" localSheetId="6">'FS181'!$A$1:$Z$66</definedName>
    <definedName name="_xlnm.Print_Area" localSheetId="7">'FS182'!$A$1:$Z$66</definedName>
    <definedName name="_xlnm.Print_Area" localSheetId="8">'FS183'!$A$1:$Z$66</definedName>
    <definedName name="_xlnm.Print_Area" localSheetId="9">'FS184'!$A$1:$Z$66</definedName>
    <definedName name="_xlnm.Print_Area" localSheetId="10">'FS185'!$A$1:$Z$66</definedName>
    <definedName name="_xlnm.Print_Area" localSheetId="12">'FS191'!$A$1:$Z$66</definedName>
    <definedName name="_xlnm.Print_Area" localSheetId="13">'FS192'!$A$1:$Z$66</definedName>
    <definedName name="_xlnm.Print_Area" localSheetId="14">'FS193'!$A$1:$Z$66</definedName>
    <definedName name="_xlnm.Print_Area" localSheetId="15">'FS194'!$A$1:$Z$66</definedName>
    <definedName name="_xlnm.Print_Area" localSheetId="16">'FS195'!$A$1:$Z$66</definedName>
    <definedName name="_xlnm.Print_Area" localSheetId="17">'FS196'!$A$1:$Z$66</definedName>
    <definedName name="_xlnm.Print_Area" localSheetId="19">'FS201'!$A$1:$Z$66</definedName>
    <definedName name="_xlnm.Print_Area" localSheetId="20">'FS203'!$A$1:$Z$66</definedName>
    <definedName name="_xlnm.Print_Area" localSheetId="21">'FS204'!$A$1:$Z$66</definedName>
    <definedName name="_xlnm.Print_Area" localSheetId="22">'FS205'!$A$1:$Z$66</definedName>
    <definedName name="_xlnm.Print_Area" localSheetId="1">'MAN'!$A$1:$Z$66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<sst xmlns="http://schemas.openxmlformats.org/spreadsheetml/2006/main" count="2568" uniqueCount="112">
  <si>
    <t>Free State: Mangaung(MAN) - Table C1 Quarterly Budget Summary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</si>
  <si>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</si>
  <si>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</si>
  <si>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</si>
  <si>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</si>
  <si>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</si>
  <si>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</si>
  <si>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</si>
  <si>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</si>
  <si>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</si>
  <si>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</si>
  <si>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</si>
  <si>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</si>
  <si>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</si>
  <si>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</si>
  <si>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</si>
  <si>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</si>
  <si>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</si>
  <si>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</si>
  <si>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</si>
  <si>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</si>
  <si>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</si>
  <si>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</si>
  <si>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</si>
  <si>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</si>
  <si>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</si>
  <si>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</si>
  <si>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</si>
  <si>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</si>
  <si>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</si>
  <si>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</si>
  <si>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</si>
  <si>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</si>
  <si>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</si>
  <si>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</si>
  <si>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</si>
  <si>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</si>
  <si>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</si>
  <si>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</si>
  <si>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</si>
  <si>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</si>
  <si>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</si>
  <si>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</si>
  <si>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</si>
  <si>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</si>
  <si>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</si>
  <si>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</si>
  <si>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</si>
  <si>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</si>
  <si>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</si>
  <si>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</si>
  <si>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</si>
  <si>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</si>
  <si>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</si>
  <si>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</si>
  <si>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</si>
  <si>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</si>
  <si>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</si>
  <si>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</si>
  <si>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</si>
  <si>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</si>
  <si>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</si>
  <si>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</si>
  <si>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Creditors Age Analysis</t>
  </si>
  <si>
    <t>Total Creditors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</si>
  <si>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</si>
  <si>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</si>
  <si>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</si>
  <si>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</si>
  <si>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</si>
  <si>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Interest earned - outstanding debtors</t>
  </si>
  <si>
    <t>Financial Performance (Billing)</t>
  </si>
  <si>
    <t>Cash Flow (Receipts)</t>
  </si>
  <si>
    <t>Free State: Letsemeng(FS161) - Table C1 Quarterly Budget Summary for 3rd Quarter ended 31 March 2020 (Figures Finalised as at 2020/05/14)</t>
  </si>
  <si>
    <t>Free State: Kopanong(FS162) - Table C1 Quarterly Budget Summary for 3rd Quarter ended 31 March 2020 (Figures Finalised as at 2020/05/14)</t>
  </si>
  <si>
    <t>Free State: Mohokare(FS163) - Table C1 Quarterly Budget Summary for 3rd Quarter ended 31 March 2020 (Figures Finalised as at 2020/05/14)</t>
  </si>
  <si>
    <t>Free State: Xhariep(DC16) - Table C1 Quarterly Budget Summary for 3rd Quarter ended 31 March 2020 (Figures Finalised as at 2020/05/14)</t>
  </si>
  <si>
    <t>Free State: Masilonyana(FS181) - Table C1 Quarterly Budget Summary for 3rd Quarter ended 31 March 2020 (Figures Finalised as at 2020/05/14)</t>
  </si>
  <si>
    <t>Free State: Tokologo(FS182) - Table C1 Quarterly Budget Summary for 3rd Quarter ended 31 March 2020 (Figures Finalised as at 2020/05/14)</t>
  </si>
  <si>
    <t>Free State: Tswelopele(FS183) - Table C1 Quarterly Budget Summary for 3rd Quarter ended 31 March 2020 (Figures Finalised as at 2020/05/14)</t>
  </si>
  <si>
    <t>Free State: Matjhabeng(FS184) - Table C1 Quarterly Budget Summary for 3rd Quarter ended 31 March 2020 (Figures Finalised as at 2020/05/14)</t>
  </si>
  <si>
    <t>Free State: Nala(FS185) - Table C1 Quarterly Budget Summary for 3rd Quarter ended 31 March 2020 (Figures Finalised as at 2020/05/14)</t>
  </si>
  <si>
    <t>Free State: Lejweleputswa(DC18) - Table C1 Quarterly Budget Summary for 3rd Quarter ended 31 March 2020 (Figures Finalised as at 2020/05/14)</t>
  </si>
  <si>
    <t>Free State: Setsoto(FS191) - Table C1 Quarterly Budget Summary for 3rd Quarter ended 31 March 2020 (Figures Finalised as at 2020/05/14)</t>
  </si>
  <si>
    <t>Free State: Dihlabeng(FS192) - Table C1 Quarterly Budget Summary for 3rd Quarter ended 31 March 2020 (Figures Finalised as at 2020/05/14)</t>
  </si>
  <si>
    <t>Free State: Nketoana(FS193) - Table C1 Quarterly Budget Summary for 3rd Quarter ended 31 March 2020 (Figures Finalised as at 2020/05/14)</t>
  </si>
  <si>
    <t>Free State: Maluti-a-Phofung(FS194) - Table C1 Quarterly Budget Summary for 3rd Quarter ended 31 March 2020 (Figures Finalised as at 2020/05/14)</t>
  </si>
  <si>
    <t>Free State: Phumelela(FS195) - Table C1 Quarterly Budget Summary for 3rd Quarter ended 31 March 2020 (Figures Finalised as at 2020/05/14)</t>
  </si>
  <si>
    <t>Free State: Mantsopa(FS196) - Table C1 Quarterly Budget Summary for 3rd Quarter ended 31 March 2020 (Figures Finalised as at 2020/05/14)</t>
  </si>
  <si>
    <t>Free State: Thabo Mofutsanyana(DC19) - Table C1 Quarterly Budget Summary for 3rd Quarter ended 31 March 2020 (Figures Finalised as at 2020/05/14)</t>
  </si>
  <si>
    <t>Free State: Moqhaka(FS201) - Table C1 Quarterly Budget Summary for 3rd Quarter ended 31 March 2020 (Figures Finalised as at 2020/05/14)</t>
  </si>
  <si>
    <t>Free State: Ngwathe(FS203) - Table C1 Quarterly Budget Summary for 3rd Quarter ended 31 March 2020 (Figures Finalised as at 2020/05/14)</t>
  </si>
  <si>
    <t>Free State: Metsimaholo(FS204) - Table C1 Quarterly Budget Summary for 3rd Quarter ended 31 March 2020 (Figures Finalised as at 2020/05/14)</t>
  </si>
  <si>
    <t>Free State: Mafube(FS205) - Table C1 Quarterly Budget Summary for 3rd Quarter ended 31 March 2020 (Figures Finalised as at 2020/05/14)</t>
  </si>
  <si>
    <t>Free State: Fezile Dabi(DC20) - Table C1 Quarterly Budget Summary for 3rd Quarter ended 31 March 2020 (Figures Finalised as at 2020/05/14)</t>
  </si>
  <si>
    <t>Summary - Table C1 Quarterly Budget Summary for 3rd Quarter ended 31 March 2020 (Figures Finalised as at 2020/05/14)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</si>
  <si>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</si>
  <si>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</si>
  <si>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</si>
  <si>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</si>
  <si>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</si>
  <si>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</si>
  <si>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</si>
  <si>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</si>
  <si>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</si>
  <si>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</si>
  <si>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</si>
  <si>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</si>
  <si>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</si>
  <si>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</si>
  <si>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Debtors &amp; creditors analysis</t>
  </si>
  <si>
    <t>Total By Revenue Source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</si>
</sst>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2" fontId="5" fillId="0" borderId="20" xfId="0" applyNumberFormat="1" applyFont="1" applyFill="1" applyBorder="1" applyAlignment="1" applyProtection="1">
      <alignment wrapText="1"/>
      <protection/>
    </xf>
    <xf numFmtId="182" fontId="5" fillId="0" borderId="11" xfId="0" applyNumberFormat="1" applyFont="1" applyFill="1" applyBorder="1" applyAlignment="1" applyProtection="1">
      <alignment wrapText="1"/>
      <protection/>
    </xf>
    <xf numFmtId="182" fontId="5" fillId="0" borderId="2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2" fontId="5" fillId="0" borderId="45" xfId="0" applyNumberFormat="1" applyFont="1" applyFill="1" applyBorder="1" applyAlignment="1" applyProtection="1">
      <alignment wrapText="1"/>
      <protection/>
    </xf>
    <xf numFmtId="182" fontId="5" fillId="0" borderId="46" xfId="0" applyNumberFormat="1" applyFont="1" applyFill="1" applyBorder="1" applyAlignment="1" applyProtection="1">
      <alignment wrapText="1"/>
      <protection/>
    </xf>
    <xf numFmtId="182" fontId="5" fillId="0" borderId="47" xfId="0" applyNumberFormat="1" applyFont="1" applyFill="1" applyBorder="1" applyAlignment="1" applyProtection="1">
      <alignment wrapText="1"/>
      <protection/>
    </xf>
    <xf numFmtId="180" fontId="5" fillId="0" borderId="46" xfId="0" applyNumberFormat="1" applyFont="1" applyFill="1" applyBorder="1" applyAlignment="1" applyProtection="1">
      <alignment wrapText="1"/>
      <protection/>
    </xf>
    <xf numFmtId="182" fontId="5" fillId="0" borderId="48" xfId="0" applyNumberFormat="1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2139535835</v>
      </c>
      <c r="C5" s="18">
        <v>0</v>
      </c>
      <c r="D5" s="58">
        <v>2570976225</v>
      </c>
      <c r="E5" s="59">
        <v>2607097632</v>
      </c>
      <c r="F5" s="59">
        <v>268791882</v>
      </c>
      <c r="G5" s="59">
        <v>224009100</v>
      </c>
      <c r="H5" s="59">
        <v>191469798</v>
      </c>
      <c r="I5" s="59">
        <v>684270780</v>
      </c>
      <c r="J5" s="59">
        <v>208942595</v>
      </c>
      <c r="K5" s="59">
        <v>280541247</v>
      </c>
      <c r="L5" s="59">
        <v>134350272</v>
      </c>
      <c r="M5" s="59">
        <v>623834114</v>
      </c>
      <c r="N5" s="59">
        <v>220624874</v>
      </c>
      <c r="O5" s="59">
        <v>202158421</v>
      </c>
      <c r="P5" s="59">
        <v>214273758</v>
      </c>
      <c r="Q5" s="59">
        <v>637057053</v>
      </c>
      <c r="R5" s="59">
        <v>0</v>
      </c>
      <c r="S5" s="59">
        <v>0</v>
      </c>
      <c r="T5" s="59">
        <v>0</v>
      </c>
      <c r="U5" s="59">
        <v>0</v>
      </c>
      <c r="V5" s="59">
        <v>1945161947</v>
      </c>
      <c r="W5" s="59">
        <v>1955377254</v>
      </c>
      <c r="X5" s="59">
        <v>-10215307</v>
      </c>
      <c r="Y5" s="60">
        <v>-0.52</v>
      </c>
      <c r="Z5" s="61">
        <v>2607097632</v>
      </c>
    </row>
    <row r="6" spans="1:26" ht="12.75">
      <c r="A6" s="57" t="s">
        <v>32</v>
      </c>
      <c r="B6" s="18">
        <v>8174839613</v>
      </c>
      <c r="C6" s="18">
        <v>0</v>
      </c>
      <c r="D6" s="58">
        <v>9175222730</v>
      </c>
      <c r="E6" s="59">
        <v>9427023746</v>
      </c>
      <c r="F6" s="59">
        <v>709304955</v>
      </c>
      <c r="G6" s="59">
        <v>887130331</v>
      </c>
      <c r="H6" s="59">
        <v>781796941</v>
      </c>
      <c r="I6" s="59">
        <v>2378232227</v>
      </c>
      <c r="J6" s="59">
        <v>655639588</v>
      </c>
      <c r="K6" s="59">
        <v>732622996</v>
      </c>
      <c r="L6" s="59">
        <v>602339631</v>
      </c>
      <c r="M6" s="59">
        <v>1990602215</v>
      </c>
      <c r="N6" s="59">
        <v>699651329</v>
      </c>
      <c r="O6" s="59">
        <v>658839475</v>
      </c>
      <c r="P6" s="59">
        <v>1027593247</v>
      </c>
      <c r="Q6" s="59">
        <v>2386084051</v>
      </c>
      <c r="R6" s="59">
        <v>0</v>
      </c>
      <c r="S6" s="59">
        <v>0</v>
      </c>
      <c r="T6" s="59">
        <v>0</v>
      </c>
      <c r="U6" s="59">
        <v>0</v>
      </c>
      <c r="V6" s="59">
        <v>6754918493</v>
      </c>
      <c r="W6" s="59">
        <v>7031197167</v>
      </c>
      <c r="X6" s="59">
        <v>-276278674</v>
      </c>
      <c r="Y6" s="60">
        <v>-3.93</v>
      </c>
      <c r="Z6" s="61">
        <v>9427023746</v>
      </c>
    </row>
    <row r="7" spans="1:26" ht="12.75">
      <c r="A7" s="57" t="s">
        <v>33</v>
      </c>
      <c r="B7" s="18">
        <v>41355361</v>
      </c>
      <c r="C7" s="18">
        <v>0</v>
      </c>
      <c r="D7" s="58">
        <v>54675325</v>
      </c>
      <c r="E7" s="59">
        <v>63449736</v>
      </c>
      <c r="F7" s="59">
        <v>2186741</v>
      </c>
      <c r="G7" s="59">
        <v>33270475</v>
      </c>
      <c r="H7" s="59">
        <v>-21431858</v>
      </c>
      <c r="I7" s="59">
        <v>14025358</v>
      </c>
      <c r="J7" s="59">
        <v>5867828</v>
      </c>
      <c r="K7" s="59">
        <v>2463668</v>
      </c>
      <c r="L7" s="59">
        <v>4676043</v>
      </c>
      <c r="M7" s="59">
        <v>13007539</v>
      </c>
      <c r="N7" s="59">
        <v>4769476</v>
      </c>
      <c r="O7" s="59">
        <v>7569697</v>
      </c>
      <c r="P7" s="59">
        <v>6675151</v>
      </c>
      <c r="Q7" s="59">
        <v>19014324</v>
      </c>
      <c r="R7" s="59">
        <v>0</v>
      </c>
      <c r="S7" s="59">
        <v>0</v>
      </c>
      <c r="T7" s="59">
        <v>0</v>
      </c>
      <c r="U7" s="59">
        <v>0</v>
      </c>
      <c r="V7" s="59">
        <v>46047221</v>
      </c>
      <c r="W7" s="59">
        <v>46644320</v>
      </c>
      <c r="X7" s="59">
        <v>-597099</v>
      </c>
      <c r="Y7" s="60">
        <v>-1.28</v>
      </c>
      <c r="Z7" s="61">
        <v>63449736</v>
      </c>
    </row>
    <row r="8" spans="1:26" ht="12.75">
      <c r="A8" s="57" t="s">
        <v>34</v>
      </c>
      <c r="B8" s="18">
        <v>3023910618</v>
      </c>
      <c r="C8" s="18">
        <v>0</v>
      </c>
      <c r="D8" s="58">
        <v>3885146796</v>
      </c>
      <c r="E8" s="59">
        <v>3920830050</v>
      </c>
      <c r="F8" s="59">
        <v>910150058</v>
      </c>
      <c r="G8" s="59">
        <v>410994978</v>
      </c>
      <c r="H8" s="59">
        <v>8213278</v>
      </c>
      <c r="I8" s="59">
        <v>1329358314</v>
      </c>
      <c r="J8" s="59">
        <v>17178677</v>
      </c>
      <c r="K8" s="59">
        <v>56320955</v>
      </c>
      <c r="L8" s="59">
        <v>547678004</v>
      </c>
      <c r="M8" s="59">
        <v>621177636</v>
      </c>
      <c r="N8" s="59">
        <v>76372670</v>
      </c>
      <c r="O8" s="59">
        <v>210049735</v>
      </c>
      <c r="P8" s="59">
        <v>650983124</v>
      </c>
      <c r="Q8" s="59">
        <v>937405529</v>
      </c>
      <c r="R8" s="59">
        <v>0</v>
      </c>
      <c r="S8" s="59">
        <v>0</v>
      </c>
      <c r="T8" s="59">
        <v>0</v>
      </c>
      <c r="U8" s="59">
        <v>0</v>
      </c>
      <c r="V8" s="59">
        <v>2887941479</v>
      </c>
      <c r="W8" s="59">
        <v>3028263842</v>
      </c>
      <c r="X8" s="59">
        <v>-140322363</v>
      </c>
      <c r="Y8" s="60">
        <v>-4.63</v>
      </c>
      <c r="Z8" s="61">
        <v>3920830050</v>
      </c>
    </row>
    <row r="9" spans="1:26" ht="12.75">
      <c r="A9" s="57" t="s">
        <v>35</v>
      </c>
      <c r="B9" s="18">
        <v>1871346743</v>
      </c>
      <c r="C9" s="18">
        <v>0</v>
      </c>
      <c r="D9" s="58">
        <v>2482850148</v>
      </c>
      <c r="E9" s="59">
        <v>2599936605</v>
      </c>
      <c r="F9" s="59">
        <v>211795188</v>
      </c>
      <c r="G9" s="59">
        <v>209282588</v>
      </c>
      <c r="H9" s="59">
        <v>103733959</v>
      </c>
      <c r="I9" s="59">
        <v>524811735</v>
      </c>
      <c r="J9" s="59">
        <v>110729691</v>
      </c>
      <c r="K9" s="59">
        <v>151600773</v>
      </c>
      <c r="L9" s="59">
        <v>237016797</v>
      </c>
      <c r="M9" s="59">
        <v>499347261</v>
      </c>
      <c r="N9" s="59">
        <v>123675990</v>
      </c>
      <c r="O9" s="59">
        <v>125106946</v>
      </c>
      <c r="P9" s="59">
        <v>274834655</v>
      </c>
      <c r="Q9" s="59">
        <v>523617591</v>
      </c>
      <c r="R9" s="59">
        <v>0</v>
      </c>
      <c r="S9" s="59">
        <v>0</v>
      </c>
      <c r="T9" s="59">
        <v>0</v>
      </c>
      <c r="U9" s="59">
        <v>0</v>
      </c>
      <c r="V9" s="59">
        <v>1547776587</v>
      </c>
      <c r="W9" s="59">
        <v>1948833981</v>
      </c>
      <c r="X9" s="59">
        <v>-401057394</v>
      </c>
      <c r="Y9" s="60">
        <v>-20.58</v>
      </c>
      <c r="Z9" s="61">
        <v>2599936605</v>
      </c>
    </row>
    <row r="10" spans="1:26" ht="20.25">
      <c r="A10" s="62" t="s">
        <v>105</v>
      </c>
      <c r="B10" s="63">
        <f>SUM(B5:B9)</f>
        <v>15250988170</v>
      </c>
      <c r="C10" s="63">
        <f>SUM(C5:C9)</f>
        <v>0</v>
      </c>
      <c r="D10" s="64">
        <f aca="true" t="shared" si="0" ref="D10:Z10">SUM(D5:D9)</f>
        <v>18168871224</v>
      </c>
      <c r="E10" s="65">
        <f t="shared" si="0"/>
        <v>18618337769</v>
      </c>
      <c r="F10" s="65">
        <f t="shared" si="0"/>
        <v>2102228824</v>
      </c>
      <c r="G10" s="65">
        <f t="shared" si="0"/>
        <v>1764687472</v>
      </c>
      <c r="H10" s="65">
        <f t="shared" si="0"/>
        <v>1063782118</v>
      </c>
      <c r="I10" s="65">
        <f t="shared" si="0"/>
        <v>4930698414</v>
      </c>
      <c r="J10" s="65">
        <f t="shared" si="0"/>
        <v>998358379</v>
      </c>
      <c r="K10" s="65">
        <f t="shared" si="0"/>
        <v>1223549639</v>
      </c>
      <c r="L10" s="65">
        <f t="shared" si="0"/>
        <v>1526060747</v>
      </c>
      <c r="M10" s="65">
        <f t="shared" si="0"/>
        <v>3747968765</v>
      </c>
      <c r="N10" s="65">
        <f t="shared" si="0"/>
        <v>1125094339</v>
      </c>
      <c r="O10" s="65">
        <f t="shared" si="0"/>
        <v>1203724274</v>
      </c>
      <c r="P10" s="65">
        <f t="shared" si="0"/>
        <v>2174359935</v>
      </c>
      <c r="Q10" s="65">
        <f t="shared" si="0"/>
        <v>4503178548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13181845727</v>
      </c>
      <c r="W10" s="65">
        <f t="shared" si="0"/>
        <v>14010316564</v>
      </c>
      <c r="X10" s="65">
        <f t="shared" si="0"/>
        <v>-828470837</v>
      </c>
      <c r="Y10" s="66">
        <f>+IF(W10&lt;&gt;0,(X10/W10)*100,0)</f>
        <v>-5.913291346526636</v>
      </c>
      <c r="Z10" s="67">
        <f t="shared" si="0"/>
        <v>18618337769</v>
      </c>
    </row>
    <row r="11" spans="1:26" ht="12.75">
      <c r="A11" s="57" t="s">
        <v>36</v>
      </c>
      <c r="B11" s="18">
        <v>4539074790</v>
      </c>
      <c r="C11" s="18">
        <v>0</v>
      </c>
      <c r="D11" s="58">
        <v>6886095364</v>
      </c>
      <c r="E11" s="59">
        <v>5976528207</v>
      </c>
      <c r="F11" s="59">
        <v>440900812</v>
      </c>
      <c r="G11" s="59">
        <v>420789589</v>
      </c>
      <c r="H11" s="59">
        <v>462844850</v>
      </c>
      <c r="I11" s="59">
        <v>1324535251</v>
      </c>
      <c r="J11" s="59">
        <v>440201366</v>
      </c>
      <c r="K11" s="59">
        <v>429770004</v>
      </c>
      <c r="L11" s="59">
        <v>434558011</v>
      </c>
      <c r="M11" s="59">
        <v>1304529381</v>
      </c>
      <c r="N11" s="59">
        <v>393942129</v>
      </c>
      <c r="O11" s="59">
        <v>511138851</v>
      </c>
      <c r="P11" s="59">
        <v>509758129</v>
      </c>
      <c r="Q11" s="59">
        <v>1414839109</v>
      </c>
      <c r="R11" s="59">
        <v>0</v>
      </c>
      <c r="S11" s="59">
        <v>0</v>
      </c>
      <c r="T11" s="59">
        <v>0</v>
      </c>
      <c r="U11" s="59">
        <v>0</v>
      </c>
      <c r="V11" s="59">
        <v>4043903741</v>
      </c>
      <c r="W11" s="59">
        <v>4492253289</v>
      </c>
      <c r="X11" s="59">
        <v>-448349548</v>
      </c>
      <c r="Y11" s="60">
        <v>-9.98</v>
      </c>
      <c r="Z11" s="61">
        <v>5976528207</v>
      </c>
    </row>
    <row r="12" spans="1:26" ht="12.75">
      <c r="A12" s="57" t="s">
        <v>37</v>
      </c>
      <c r="B12" s="18">
        <v>223845404</v>
      </c>
      <c r="C12" s="18">
        <v>0</v>
      </c>
      <c r="D12" s="58">
        <v>318815343</v>
      </c>
      <c r="E12" s="59">
        <v>311466552</v>
      </c>
      <c r="F12" s="59">
        <v>18271783</v>
      </c>
      <c r="G12" s="59">
        <v>17845448</v>
      </c>
      <c r="H12" s="59">
        <v>20545654</v>
      </c>
      <c r="I12" s="59">
        <v>56662885</v>
      </c>
      <c r="J12" s="59">
        <v>18677308</v>
      </c>
      <c r="K12" s="59">
        <v>18868166</v>
      </c>
      <c r="L12" s="59">
        <v>18074625</v>
      </c>
      <c r="M12" s="59">
        <v>55620099</v>
      </c>
      <c r="N12" s="59">
        <v>17089950</v>
      </c>
      <c r="O12" s="59">
        <v>34553191</v>
      </c>
      <c r="P12" s="59">
        <v>23722806</v>
      </c>
      <c r="Q12" s="59">
        <v>75365947</v>
      </c>
      <c r="R12" s="59">
        <v>0</v>
      </c>
      <c r="S12" s="59">
        <v>0</v>
      </c>
      <c r="T12" s="59">
        <v>0</v>
      </c>
      <c r="U12" s="59">
        <v>0</v>
      </c>
      <c r="V12" s="59">
        <v>187648931</v>
      </c>
      <c r="W12" s="59">
        <v>229718554</v>
      </c>
      <c r="X12" s="59">
        <v>-42069623</v>
      </c>
      <c r="Y12" s="60">
        <v>-18.31</v>
      </c>
      <c r="Z12" s="61">
        <v>311466552</v>
      </c>
    </row>
    <row r="13" spans="1:26" ht="12.75">
      <c r="A13" s="57" t="s">
        <v>106</v>
      </c>
      <c r="B13" s="18">
        <v>2416669909</v>
      </c>
      <c r="C13" s="18">
        <v>0</v>
      </c>
      <c r="D13" s="58">
        <v>1877338246</v>
      </c>
      <c r="E13" s="59">
        <v>1258025870</v>
      </c>
      <c r="F13" s="59">
        <v>10926143</v>
      </c>
      <c r="G13" s="59">
        <v>10926143</v>
      </c>
      <c r="H13" s="59">
        <v>215216261</v>
      </c>
      <c r="I13" s="59">
        <v>237068547</v>
      </c>
      <c r="J13" s="59">
        <v>12204995</v>
      </c>
      <c r="K13" s="59">
        <v>157886752</v>
      </c>
      <c r="L13" s="59">
        <v>117832519</v>
      </c>
      <c r="M13" s="59">
        <v>287924266</v>
      </c>
      <c r="N13" s="59">
        <v>17635726</v>
      </c>
      <c r="O13" s="59">
        <v>124517503</v>
      </c>
      <c r="P13" s="59">
        <v>17675435</v>
      </c>
      <c r="Q13" s="59">
        <v>159828664</v>
      </c>
      <c r="R13" s="59">
        <v>0</v>
      </c>
      <c r="S13" s="59">
        <v>0</v>
      </c>
      <c r="T13" s="59">
        <v>0</v>
      </c>
      <c r="U13" s="59">
        <v>0</v>
      </c>
      <c r="V13" s="59">
        <v>684821477</v>
      </c>
      <c r="W13" s="59">
        <v>963229083</v>
      </c>
      <c r="X13" s="59">
        <v>-278407606</v>
      </c>
      <c r="Y13" s="60">
        <v>-28.9</v>
      </c>
      <c r="Z13" s="61">
        <v>1258025870</v>
      </c>
    </row>
    <row r="14" spans="1:26" ht="12.75">
      <c r="A14" s="57" t="s">
        <v>38</v>
      </c>
      <c r="B14" s="18">
        <v>612496095</v>
      </c>
      <c r="C14" s="18">
        <v>0</v>
      </c>
      <c r="D14" s="58">
        <v>830551910</v>
      </c>
      <c r="E14" s="59">
        <v>1129041686</v>
      </c>
      <c r="F14" s="59">
        <v>2819686</v>
      </c>
      <c r="G14" s="59">
        <v>8186822</v>
      </c>
      <c r="H14" s="59">
        <v>11840887</v>
      </c>
      <c r="I14" s="59">
        <v>22847395</v>
      </c>
      <c r="J14" s="59">
        <v>12339036</v>
      </c>
      <c r="K14" s="59">
        <v>175655984</v>
      </c>
      <c r="L14" s="59">
        <v>115772600</v>
      </c>
      <c r="M14" s="59">
        <v>303767620</v>
      </c>
      <c r="N14" s="59">
        <v>83994572</v>
      </c>
      <c r="O14" s="59">
        <v>23813683</v>
      </c>
      <c r="P14" s="59">
        <v>42519204</v>
      </c>
      <c r="Q14" s="59">
        <v>150327459</v>
      </c>
      <c r="R14" s="59">
        <v>0</v>
      </c>
      <c r="S14" s="59">
        <v>0</v>
      </c>
      <c r="T14" s="59">
        <v>0</v>
      </c>
      <c r="U14" s="59">
        <v>0</v>
      </c>
      <c r="V14" s="59">
        <v>476942474</v>
      </c>
      <c r="W14" s="59">
        <v>764566230</v>
      </c>
      <c r="X14" s="59">
        <v>-287623756</v>
      </c>
      <c r="Y14" s="60">
        <v>-37.62</v>
      </c>
      <c r="Z14" s="61">
        <v>1129041686</v>
      </c>
    </row>
    <row r="15" spans="1:26" ht="12.75">
      <c r="A15" s="57" t="s">
        <v>39</v>
      </c>
      <c r="B15" s="18">
        <v>5051607202</v>
      </c>
      <c r="C15" s="18">
        <v>0</v>
      </c>
      <c r="D15" s="58">
        <v>6561855834</v>
      </c>
      <c r="E15" s="59">
        <v>5967089730</v>
      </c>
      <c r="F15" s="59">
        <v>315147944</v>
      </c>
      <c r="G15" s="59">
        <v>427077423</v>
      </c>
      <c r="H15" s="59">
        <v>597995331</v>
      </c>
      <c r="I15" s="59">
        <v>1340220698</v>
      </c>
      <c r="J15" s="59">
        <v>102721206</v>
      </c>
      <c r="K15" s="59">
        <v>650205892</v>
      </c>
      <c r="L15" s="59">
        <v>318572235</v>
      </c>
      <c r="M15" s="59">
        <v>1071499333</v>
      </c>
      <c r="N15" s="59">
        <v>436044132</v>
      </c>
      <c r="O15" s="59">
        <v>263155121</v>
      </c>
      <c r="P15" s="59">
        <v>477670801</v>
      </c>
      <c r="Q15" s="59">
        <v>1176870054</v>
      </c>
      <c r="R15" s="59">
        <v>0</v>
      </c>
      <c r="S15" s="59">
        <v>0</v>
      </c>
      <c r="T15" s="59">
        <v>0</v>
      </c>
      <c r="U15" s="59">
        <v>0</v>
      </c>
      <c r="V15" s="59">
        <v>3588590085</v>
      </c>
      <c r="W15" s="59">
        <v>4448736553</v>
      </c>
      <c r="X15" s="59">
        <v>-860146468</v>
      </c>
      <c r="Y15" s="60">
        <v>-19.33</v>
      </c>
      <c r="Z15" s="61">
        <v>5967089730</v>
      </c>
    </row>
    <row r="16" spans="1:26" ht="12.75">
      <c r="A16" s="57" t="s">
        <v>34</v>
      </c>
      <c r="B16" s="18">
        <v>93967080</v>
      </c>
      <c r="C16" s="18">
        <v>0</v>
      </c>
      <c r="D16" s="58">
        <v>232940984</v>
      </c>
      <c r="E16" s="59">
        <v>232370021</v>
      </c>
      <c r="F16" s="59">
        <v>9240332</v>
      </c>
      <c r="G16" s="59">
        <v>3872552</v>
      </c>
      <c r="H16" s="59">
        <v>8302791</v>
      </c>
      <c r="I16" s="59">
        <v>21415675</v>
      </c>
      <c r="J16" s="59">
        <v>7256314</v>
      </c>
      <c r="K16" s="59">
        <v>3151332</v>
      </c>
      <c r="L16" s="59">
        <v>6149925</v>
      </c>
      <c r="M16" s="59">
        <v>16557571</v>
      </c>
      <c r="N16" s="59">
        <v>3074174</v>
      </c>
      <c r="O16" s="59">
        <v>5403382</v>
      </c>
      <c r="P16" s="59">
        <v>8359032</v>
      </c>
      <c r="Q16" s="59">
        <v>16836588</v>
      </c>
      <c r="R16" s="59">
        <v>0</v>
      </c>
      <c r="S16" s="59">
        <v>0</v>
      </c>
      <c r="T16" s="59">
        <v>0</v>
      </c>
      <c r="U16" s="59">
        <v>0</v>
      </c>
      <c r="V16" s="59">
        <v>54809834</v>
      </c>
      <c r="W16" s="59">
        <v>177128907</v>
      </c>
      <c r="X16" s="59">
        <v>-122319073</v>
      </c>
      <c r="Y16" s="60">
        <v>-69.06</v>
      </c>
      <c r="Z16" s="61">
        <v>232370021</v>
      </c>
    </row>
    <row r="17" spans="1:26" ht="12.75">
      <c r="A17" s="57" t="s">
        <v>40</v>
      </c>
      <c r="B17" s="18">
        <v>5430789366</v>
      </c>
      <c r="C17" s="18">
        <v>0</v>
      </c>
      <c r="D17" s="58">
        <v>5421450622</v>
      </c>
      <c r="E17" s="59">
        <v>5353028083</v>
      </c>
      <c r="F17" s="59">
        <v>775825518</v>
      </c>
      <c r="G17" s="59">
        <v>-62004712</v>
      </c>
      <c r="H17" s="59">
        <v>233096751</v>
      </c>
      <c r="I17" s="59">
        <v>946917557</v>
      </c>
      <c r="J17" s="59">
        <v>275275712</v>
      </c>
      <c r="K17" s="59">
        <v>244102368</v>
      </c>
      <c r="L17" s="59">
        <v>340134519</v>
      </c>
      <c r="M17" s="59">
        <v>859512599</v>
      </c>
      <c r="N17" s="59">
        <v>339057720</v>
      </c>
      <c r="O17" s="59">
        <v>295588835</v>
      </c>
      <c r="P17" s="59">
        <v>58936578</v>
      </c>
      <c r="Q17" s="59">
        <v>693583133</v>
      </c>
      <c r="R17" s="59">
        <v>0</v>
      </c>
      <c r="S17" s="59">
        <v>0</v>
      </c>
      <c r="T17" s="59">
        <v>0</v>
      </c>
      <c r="U17" s="59">
        <v>0</v>
      </c>
      <c r="V17" s="59">
        <v>2500013289</v>
      </c>
      <c r="W17" s="59">
        <v>3970870766</v>
      </c>
      <c r="X17" s="59">
        <v>-1470857477</v>
      </c>
      <c r="Y17" s="60">
        <v>-37.04</v>
      </c>
      <c r="Z17" s="61">
        <v>5353028083</v>
      </c>
    </row>
    <row r="18" spans="1:26" ht="12.75">
      <c r="A18" s="68" t="s">
        <v>41</v>
      </c>
      <c r="B18" s="69">
        <f>SUM(B11:B17)</f>
        <v>18368449846</v>
      </c>
      <c r="C18" s="69">
        <f>SUM(C11:C17)</f>
        <v>0</v>
      </c>
      <c r="D18" s="70">
        <f aca="true" t="shared" si="1" ref="D18:Z18">SUM(D11:D17)</f>
        <v>22129048303</v>
      </c>
      <c r="E18" s="71">
        <f t="shared" si="1"/>
        <v>20227550149</v>
      </c>
      <c r="F18" s="71">
        <f t="shared" si="1"/>
        <v>1573132218</v>
      </c>
      <c r="G18" s="71">
        <f t="shared" si="1"/>
        <v>826693265</v>
      </c>
      <c r="H18" s="71">
        <f t="shared" si="1"/>
        <v>1549842525</v>
      </c>
      <c r="I18" s="71">
        <f t="shared" si="1"/>
        <v>3949668008</v>
      </c>
      <c r="J18" s="71">
        <f t="shared" si="1"/>
        <v>868675937</v>
      </c>
      <c r="K18" s="71">
        <f t="shared" si="1"/>
        <v>1679640498</v>
      </c>
      <c r="L18" s="71">
        <f t="shared" si="1"/>
        <v>1351094434</v>
      </c>
      <c r="M18" s="71">
        <f t="shared" si="1"/>
        <v>3899410869</v>
      </c>
      <c r="N18" s="71">
        <f t="shared" si="1"/>
        <v>1290838403</v>
      </c>
      <c r="O18" s="71">
        <f t="shared" si="1"/>
        <v>1258170566</v>
      </c>
      <c r="P18" s="71">
        <f t="shared" si="1"/>
        <v>1138641985</v>
      </c>
      <c r="Q18" s="71">
        <f t="shared" si="1"/>
        <v>3687650954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11536729831</v>
      </c>
      <c r="W18" s="71">
        <f t="shared" si="1"/>
        <v>15046503382</v>
      </c>
      <c r="X18" s="71">
        <f t="shared" si="1"/>
        <v>-3509773551</v>
      </c>
      <c r="Y18" s="66">
        <f>+IF(W18&lt;&gt;0,(X18/W18)*100,0)</f>
        <v>-23.326173941506646</v>
      </c>
      <c r="Z18" s="72">
        <f t="shared" si="1"/>
        <v>20227550149</v>
      </c>
    </row>
    <row r="19" spans="1:26" ht="12.75">
      <c r="A19" s="68" t="s">
        <v>42</v>
      </c>
      <c r="B19" s="73">
        <f>+B10-B18</f>
        <v>-3117461676</v>
      </c>
      <c r="C19" s="73">
        <f>+C10-C18</f>
        <v>0</v>
      </c>
      <c r="D19" s="74">
        <f aca="true" t="shared" si="2" ref="D19:Z19">+D10-D18</f>
        <v>-3960177079</v>
      </c>
      <c r="E19" s="75">
        <f t="shared" si="2"/>
        <v>-1609212380</v>
      </c>
      <c r="F19" s="75">
        <f t="shared" si="2"/>
        <v>529096606</v>
      </c>
      <c r="G19" s="75">
        <f t="shared" si="2"/>
        <v>937994207</v>
      </c>
      <c r="H19" s="75">
        <f t="shared" si="2"/>
        <v>-486060407</v>
      </c>
      <c r="I19" s="75">
        <f t="shared" si="2"/>
        <v>981030406</v>
      </c>
      <c r="J19" s="75">
        <f t="shared" si="2"/>
        <v>129682442</v>
      </c>
      <c r="K19" s="75">
        <f t="shared" si="2"/>
        <v>-456090859</v>
      </c>
      <c r="L19" s="75">
        <f t="shared" si="2"/>
        <v>174966313</v>
      </c>
      <c r="M19" s="75">
        <f t="shared" si="2"/>
        <v>-151442104</v>
      </c>
      <c r="N19" s="75">
        <f t="shared" si="2"/>
        <v>-165744064</v>
      </c>
      <c r="O19" s="75">
        <f t="shared" si="2"/>
        <v>-54446292</v>
      </c>
      <c r="P19" s="75">
        <f t="shared" si="2"/>
        <v>1035717950</v>
      </c>
      <c r="Q19" s="75">
        <f t="shared" si="2"/>
        <v>815527594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1645115896</v>
      </c>
      <c r="W19" s="75">
        <f>IF(E10=E18,0,W10-W18)</f>
        <v>-1036186818</v>
      </c>
      <c r="X19" s="75">
        <f t="shared" si="2"/>
        <v>2681302714</v>
      </c>
      <c r="Y19" s="76">
        <f>+IF(W19&lt;&gt;0,(X19/W19)*100,0)</f>
        <v>-258.7663409167207</v>
      </c>
      <c r="Z19" s="77">
        <f t="shared" si="2"/>
        <v>-1609212380</v>
      </c>
    </row>
    <row r="20" spans="1:26" ht="20.25">
      <c r="A20" s="78" t="s">
        <v>43</v>
      </c>
      <c r="B20" s="79">
        <v>1476125452</v>
      </c>
      <c r="C20" s="79">
        <v>0</v>
      </c>
      <c r="D20" s="80">
        <v>2075537286</v>
      </c>
      <c r="E20" s="81">
        <v>2461467884</v>
      </c>
      <c r="F20" s="81">
        <v>290854471</v>
      </c>
      <c r="G20" s="81">
        <v>52421914</v>
      </c>
      <c r="H20" s="81">
        <v>-176682012</v>
      </c>
      <c r="I20" s="81">
        <v>166594373</v>
      </c>
      <c r="J20" s="81">
        <v>39069649</v>
      </c>
      <c r="K20" s="81">
        <v>147436136</v>
      </c>
      <c r="L20" s="81">
        <v>54484059</v>
      </c>
      <c r="M20" s="81">
        <v>240989844</v>
      </c>
      <c r="N20" s="81">
        <v>-61961393</v>
      </c>
      <c r="O20" s="81">
        <v>40812215</v>
      </c>
      <c r="P20" s="81">
        <v>208687724</v>
      </c>
      <c r="Q20" s="81">
        <v>187538546</v>
      </c>
      <c r="R20" s="81">
        <v>0</v>
      </c>
      <c r="S20" s="81">
        <v>0</v>
      </c>
      <c r="T20" s="81">
        <v>0</v>
      </c>
      <c r="U20" s="81">
        <v>0</v>
      </c>
      <c r="V20" s="81">
        <v>595122763</v>
      </c>
      <c r="W20" s="81">
        <v>1846055096</v>
      </c>
      <c r="X20" s="81">
        <v>-1250932333</v>
      </c>
      <c r="Y20" s="82">
        <v>-67.76</v>
      </c>
      <c r="Z20" s="83">
        <v>2461467884</v>
      </c>
    </row>
    <row r="21" spans="1:26" ht="41.25">
      <c r="A21" s="84" t="s">
        <v>107</v>
      </c>
      <c r="B21" s="85">
        <v>140074665</v>
      </c>
      <c r="C21" s="85">
        <v>0</v>
      </c>
      <c r="D21" s="86">
        <v>101811969</v>
      </c>
      <c r="E21" s="87">
        <v>103398800</v>
      </c>
      <c r="F21" s="87">
        <v>637331</v>
      </c>
      <c r="G21" s="87">
        <v>247950</v>
      </c>
      <c r="H21" s="87">
        <v>282044</v>
      </c>
      <c r="I21" s="87">
        <v>1167325</v>
      </c>
      <c r="J21" s="87">
        <v>1513654</v>
      </c>
      <c r="K21" s="87">
        <v>612497</v>
      </c>
      <c r="L21" s="87">
        <v>50293</v>
      </c>
      <c r="M21" s="87">
        <v>2176444</v>
      </c>
      <c r="N21" s="87">
        <v>73587</v>
      </c>
      <c r="O21" s="87">
        <v>4821465</v>
      </c>
      <c r="P21" s="87">
        <v>187799</v>
      </c>
      <c r="Q21" s="87">
        <v>5082851</v>
      </c>
      <c r="R21" s="87">
        <v>0</v>
      </c>
      <c r="S21" s="87">
        <v>0</v>
      </c>
      <c r="T21" s="87">
        <v>0</v>
      </c>
      <c r="U21" s="87">
        <v>0</v>
      </c>
      <c r="V21" s="87">
        <v>8426620</v>
      </c>
      <c r="W21" s="87">
        <v>77917722</v>
      </c>
      <c r="X21" s="87">
        <v>-69491102</v>
      </c>
      <c r="Y21" s="88">
        <v>-89.19</v>
      </c>
      <c r="Z21" s="89">
        <v>103398800</v>
      </c>
    </row>
    <row r="22" spans="1:26" ht="12.75">
      <c r="A22" s="90" t="s">
        <v>108</v>
      </c>
      <c r="B22" s="91">
        <f>SUM(B19:B21)</f>
        <v>-1501261559</v>
      </c>
      <c r="C22" s="91">
        <f>SUM(C19:C21)</f>
        <v>0</v>
      </c>
      <c r="D22" s="92">
        <f aca="true" t="shared" si="3" ref="D22:Z22">SUM(D19:D21)</f>
        <v>-1782827824</v>
      </c>
      <c r="E22" s="93">
        <f t="shared" si="3"/>
        <v>955654304</v>
      </c>
      <c r="F22" s="93">
        <f t="shared" si="3"/>
        <v>820588408</v>
      </c>
      <c r="G22" s="93">
        <f t="shared" si="3"/>
        <v>990664071</v>
      </c>
      <c r="H22" s="93">
        <f t="shared" si="3"/>
        <v>-662460375</v>
      </c>
      <c r="I22" s="93">
        <f t="shared" si="3"/>
        <v>1148792104</v>
      </c>
      <c r="J22" s="93">
        <f t="shared" si="3"/>
        <v>170265745</v>
      </c>
      <c r="K22" s="93">
        <f t="shared" si="3"/>
        <v>-308042226</v>
      </c>
      <c r="L22" s="93">
        <f t="shared" si="3"/>
        <v>229500665</v>
      </c>
      <c r="M22" s="93">
        <f t="shared" si="3"/>
        <v>91724184</v>
      </c>
      <c r="N22" s="93">
        <f t="shared" si="3"/>
        <v>-227631870</v>
      </c>
      <c r="O22" s="93">
        <f t="shared" si="3"/>
        <v>-8812612</v>
      </c>
      <c r="P22" s="93">
        <f t="shared" si="3"/>
        <v>1244593473</v>
      </c>
      <c r="Q22" s="93">
        <f t="shared" si="3"/>
        <v>1008148991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2248665279</v>
      </c>
      <c r="W22" s="93">
        <f t="shared" si="3"/>
        <v>887786000</v>
      </c>
      <c r="X22" s="93">
        <f t="shared" si="3"/>
        <v>1360879279</v>
      </c>
      <c r="Y22" s="94">
        <f>+IF(W22&lt;&gt;0,(X22/W22)*100,0)</f>
        <v>153.2891123536528</v>
      </c>
      <c r="Z22" s="95">
        <f t="shared" si="3"/>
        <v>955654304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-1501261559</v>
      </c>
      <c r="C24" s="73">
        <f>SUM(C22:C23)</f>
        <v>0</v>
      </c>
      <c r="D24" s="74">
        <f aca="true" t="shared" si="4" ref="D24:Z24">SUM(D22:D23)</f>
        <v>-1782827824</v>
      </c>
      <c r="E24" s="75">
        <f t="shared" si="4"/>
        <v>955654304</v>
      </c>
      <c r="F24" s="75">
        <f t="shared" si="4"/>
        <v>820588408</v>
      </c>
      <c r="G24" s="75">
        <f t="shared" si="4"/>
        <v>990664071</v>
      </c>
      <c r="H24" s="75">
        <f t="shared" si="4"/>
        <v>-662460375</v>
      </c>
      <c r="I24" s="75">
        <f t="shared" si="4"/>
        <v>1148792104</v>
      </c>
      <c r="J24" s="75">
        <f t="shared" si="4"/>
        <v>170265745</v>
      </c>
      <c r="K24" s="75">
        <f t="shared" si="4"/>
        <v>-308042226</v>
      </c>
      <c r="L24" s="75">
        <f t="shared" si="4"/>
        <v>229500665</v>
      </c>
      <c r="M24" s="75">
        <f t="shared" si="4"/>
        <v>91724184</v>
      </c>
      <c r="N24" s="75">
        <f t="shared" si="4"/>
        <v>-227631870</v>
      </c>
      <c r="O24" s="75">
        <f t="shared" si="4"/>
        <v>-8812612</v>
      </c>
      <c r="P24" s="75">
        <f t="shared" si="4"/>
        <v>1244593473</v>
      </c>
      <c r="Q24" s="75">
        <f t="shared" si="4"/>
        <v>1008148991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2248665279</v>
      </c>
      <c r="W24" s="75">
        <f t="shared" si="4"/>
        <v>887786000</v>
      </c>
      <c r="X24" s="75">
        <f t="shared" si="4"/>
        <v>1360879279</v>
      </c>
      <c r="Y24" s="76">
        <f>+IF(W24&lt;&gt;0,(X24/W24)*100,0)</f>
        <v>153.2891123536528</v>
      </c>
      <c r="Z24" s="77">
        <f t="shared" si="4"/>
        <v>955654304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3383593044</v>
      </c>
      <c r="C27" s="21">
        <v>0</v>
      </c>
      <c r="D27" s="103">
        <v>3423852063</v>
      </c>
      <c r="E27" s="104">
        <v>3596714334</v>
      </c>
      <c r="F27" s="104">
        <v>2351559972</v>
      </c>
      <c r="G27" s="104">
        <v>62477798</v>
      </c>
      <c r="H27" s="104">
        <v>82320400</v>
      </c>
      <c r="I27" s="104">
        <v>2496358170</v>
      </c>
      <c r="J27" s="104">
        <v>103684932</v>
      </c>
      <c r="K27" s="104">
        <v>115502422</v>
      </c>
      <c r="L27" s="104">
        <v>143272993</v>
      </c>
      <c r="M27" s="104">
        <v>362460347</v>
      </c>
      <c r="N27" s="104">
        <v>43973782</v>
      </c>
      <c r="O27" s="104">
        <v>63843346</v>
      </c>
      <c r="P27" s="104">
        <v>147965321</v>
      </c>
      <c r="Q27" s="104">
        <v>255782449</v>
      </c>
      <c r="R27" s="104">
        <v>0</v>
      </c>
      <c r="S27" s="104">
        <v>0</v>
      </c>
      <c r="T27" s="104">
        <v>0</v>
      </c>
      <c r="U27" s="104">
        <v>0</v>
      </c>
      <c r="V27" s="104">
        <v>3114600966</v>
      </c>
      <c r="W27" s="104">
        <v>2685956380</v>
      </c>
      <c r="X27" s="104">
        <v>428644586</v>
      </c>
      <c r="Y27" s="105">
        <v>15.96</v>
      </c>
      <c r="Z27" s="106">
        <v>3596714334</v>
      </c>
    </row>
    <row r="28" spans="1:26" ht="12.75">
      <c r="A28" s="107" t="s">
        <v>47</v>
      </c>
      <c r="B28" s="18">
        <v>2858179624</v>
      </c>
      <c r="C28" s="18">
        <v>0</v>
      </c>
      <c r="D28" s="58">
        <v>2553762632</v>
      </c>
      <c r="E28" s="59">
        <v>2353156918</v>
      </c>
      <c r="F28" s="59">
        <v>1047511802</v>
      </c>
      <c r="G28" s="59">
        <v>49403440</v>
      </c>
      <c r="H28" s="59">
        <v>72222730</v>
      </c>
      <c r="I28" s="59">
        <v>1169137972</v>
      </c>
      <c r="J28" s="59">
        <v>81399669</v>
      </c>
      <c r="K28" s="59">
        <v>90395638</v>
      </c>
      <c r="L28" s="59">
        <v>115647169</v>
      </c>
      <c r="M28" s="59">
        <v>287442476</v>
      </c>
      <c r="N28" s="59">
        <v>32573066</v>
      </c>
      <c r="O28" s="59">
        <v>47638099</v>
      </c>
      <c r="P28" s="59">
        <v>96796150</v>
      </c>
      <c r="Q28" s="59">
        <v>177007315</v>
      </c>
      <c r="R28" s="59">
        <v>0</v>
      </c>
      <c r="S28" s="59">
        <v>0</v>
      </c>
      <c r="T28" s="59">
        <v>0</v>
      </c>
      <c r="U28" s="59">
        <v>0</v>
      </c>
      <c r="V28" s="59">
        <v>1633587763</v>
      </c>
      <c r="W28" s="59">
        <v>1754770342</v>
      </c>
      <c r="X28" s="59">
        <v>-121182579</v>
      </c>
      <c r="Y28" s="60">
        <v>-6.91</v>
      </c>
      <c r="Z28" s="61">
        <v>2353156918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82155883</v>
      </c>
      <c r="C30" s="18">
        <v>0</v>
      </c>
      <c r="D30" s="58">
        <v>133680353</v>
      </c>
      <c r="E30" s="59">
        <v>134050201</v>
      </c>
      <c r="F30" s="59">
        <v>2526754</v>
      </c>
      <c r="G30" s="59">
        <v>3375811</v>
      </c>
      <c r="H30" s="59">
        <v>66040</v>
      </c>
      <c r="I30" s="59">
        <v>5968605</v>
      </c>
      <c r="J30" s="59">
        <v>5145155</v>
      </c>
      <c r="K30" s="59">
        <v>44544</v>
      </c>
      <c r="L30" s="59">
        <v>4634121</v>
      </c>
      <c r="M30" s="59">
        <v>9823820</v>
      </c>
      <c r="N30" s="59">
        <v>2769246</v>
      </c>
      <c r="O30" s="59">
        <v>5309807</v>
      </c>
      <c r="P30" s="59">
        <v>4441119</v>
      </c>
      <c r="Q30" s="59">
        <v>12520172</v>
      </c>
      <c r="R30" s="59">
        <v>0</v>
      </c>
      <c r="S30" s="59">
        <v>0</v>
      </c>
      <c r="T30" s="59">
        <v>0</v>
      </c>
      <c r="U30" s="59">
        <v>0</v>
      </c>
      <c r="V30" s="59">
        <v>28312597</v>
      </c>
      <c r="W30" s="59">
        <v>100408129</v>
      </c>
      <c r="X30" s="59">
        <v>-72095532</v>
      </c>
      <c r="Y30" s="60">
        <v>-71.8</v>
      </c>
      <c r="Z30" s="61">
        <v>134050201</v>
      </c>
    </row>
    <row r="31" spans="1:26" ht="12.75">
      <c r="A31" s="57" t="s">
        <v>49</v>
      </c>
      <c r="B31" s="18">
        <v>209050346</v>
      </c>
      <c r="C31" s="18">
        <v>0</v>
      </c>
      <c r="D31" s="58">
        <v>711636079</v>
      </c>
      <c r="E31" s="59">
        <v>1084915359</v>
      </c>
      <c r="F31" s="59">
        <v>1301360536</v>
      </c>
      <c r="G31" s="59">
        <v>9660406</v>
      </c>
      <c r="H31" s="59">
        <v>9888007</v>
      </c>
      <c r="I31" s="59">
        <v>1320908949</v>
      </c>
      <c r="J31" s="59">
        <v>17084795</v>
      </c>
      <c r="K31" s="59">
        <v>24921351</v>
      </c>
      <c r="L31" s="59">
        <v>21794851</v>
      </c>
      <c r="M31" s="59">
        <v>63800997</v>
      </c>
      <c r="N31" s="59">
        <v>8382854</v>
      </c>
      <c r="O31" s="59">
        <v>9848499</v>
      </c>
      <c r="P31" s="59">
        <v>43628998</v>
      </c>
      <c r="Q31" s="59">
        <v>61860351</v>
      </c>
      <c r="R31" s="59">
        <v>0</v>
      </c>
      <c r="S31" s="59">
        <v>0</v>
      </c>
      <c r="T31" s="59">
        <v>0</v>
      </c>
      <c r="U31" s="59">
        <v>0</v>
      </c>
      <c r="V31" s="59">
        <v>1446570297</v>
      </c>
      <c r="W31" s="59">
        <v>812734722</v>
      </c>
      <c r="X31" s="59">
        <v>633835575</v>
      </c>
      <c r="Y31" s="60">
        <v>77.99</v>
      </c>
      <c r="Z31" s="61">
        <v>1084915359</v>
      </c>
    </row>
    <row r="32" spans="1:26" ht="12.75">
      <c r="A32" s="68" t="s">
        <v>50</v>
      </c>
      <c r="B32" s="21">
        <f>SUM(B28:B31)</f>
        <v>3149385853</v>
      </c>
      <c r="C32" s="21">
        <f>SUM(C28:C31)</f>
        <v>0</v>
      </c>
      <c r="D32" s="103">
        <f aca="true" t="shared" si="5" ref="D32:Z32">SUM(D28:D31)</f>
        <v>3399079064</v>
      </c>
      <c r="E32" s="104">
        <f t="shared" si="5"/>
        <v>3572122478</v>
      </c>
      <c r="F32" s="104">
        <f t="shared" si="5"/>
        <v>2351399092</v>
      </c>
      <c r="G32" s="104">
        <f t="shared" si="5"/>
        <v>62439657</v>
      </c>
      <c r="H32" s="104">
        <f t="shared" si="5"/>
        <v>82176777</v>
      </c>
      <c r="I32" s="104">
        <f t="shared" si="5"/>
        <v>2496015526</v>
      </c>
      <c r="J32" s="104">
        <f t="shared" si="5"/>
        <v>103629619</v>
      </c>
      <c r="K32" s="104">
        <f t="shared" si="5"/>
        <v>115361533</v>
      </c>
      <c r="L32" s="104">
        <f t="shared" si="5"/>
        <v>142076141</v>
      </c>
      <c r="M32" s="104">
        <f t="shared" si="5"/>
        <v>361067293</v>
      </c>
      <c r="N32" s="104">
        <f t="shared" si="5"/>
        <v>43725166</v>
      </c>
      <c r="O32" s="104">
        <f t="shared" si="5"/>
        <v>62796405</v>
      </c>
      <c r="P32" s="104">
        <f t="shared" si="5"/>
        <v>144866267</v>
      </c>
      <c r="Q32" s="104">
        <f t="shared" si="5"/>
        <v>251387838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3108470657</v>
      </c>
      <c r="W32" s="104">
        <f t="shared" si="5"/>
        <v>2667913193</v>
      </c>
      <c r="X32" s="104">
        <f t="shared" si="5"/>
        <v>440557464</v>
      </c>
      <c r="Y32" s="105">
        <f>+IF(W32&lt;&gt;0,(X32/W32)*100,0)</f>
        <v>16.513185854619373</v>
      </c>
      <c r="Z32" s="106">
        <f t="shared" si="5"/>
        <v>3572122478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12707451305</v>
      </c>
      <c r="C35" s="18">
        <v>0</v>
      </c>
      <c r="D35" s="58">
        <v>5834129295</v>
      </c>
      <c r="E35" s="59">
        <v>5924519059</v>
      </c>
      <c r="F35" s="59">
        <v>16268507026</v>
      </c>
      <c r="G35" s="59">
        <v>-694695439</v>
      </c>
      <c r="H35" s="59">
        <v>-395231800</v>
      </c>
      <c r="I35" s="59">
        <v>15178579787</v>
      </c>
      <c r="J35" s="59">
        <v>547657967</v>
      </c>
      <c r="K35" s="59">
        <v>53398152</v>
      </c>
      <c r="L35" s="59">
        <v>1851685512</v>
      </c>
      <c r="M35" s="59">
        <v>2452741631</v>
      </c>
      <c r="N35" s="59">
        <v>-167219802</v>
      </c>
      <c r="O35" s="59">
        <v>-175417159</v>
      </c>
      <c r="P35" s="59">
        <v>1634772699</v>
      </c>
      <c r="Q35" s="59">
        <v>1292135738</v>
      </c>
      <c r="R35" s="59">
        <v>0</v>
      </c>
      <c r="S35" s="59">
        <v>0</v>
      </c>
      <c r="T35" s="59">
        <v>0</v>
      </c>
      <c r="U35" s="59">
        <v>0</v>
      </c>
      <c r="V35" s="59">
        <v>18923457156</v>
      </c>
      <c r="W35" s="59">
        <v>4551897823</v>
      </c>
      <c r="X35" s="59">
        <v>14371559333</v>
      </c>
      <c r="Y35" s="60">
        <v>315.73</v>
      </c>
      <c r="Z35" s="61">
        <v>5924519059</v>
      </c>
    </row>
    <row r="36" spans="1:26" ht="12.75">
      <c r="A36" s="57" t="s">
        <v>53</v>
      </c>
      <c r="B36" s="18">
        <v>40487910978</v>
      </c>
      <c r="C36" s="18">
        <v>0</v>
      </c>
      <c r="D36" s="58">
        <v>36611437012</v>
      </c>
      <c r="E36" s="59">
        <v>38166596901</v>
      </c>
      <c r="F36" s="59">
        <v>39661175357</v>
      </c>
      <c r="G36" s="59">
        <v>761125086</v>
      </c>
      <c r="H36" s="59">
        <v>-50730833</v>
      </c>
      <c r="I36" s="59">
        <v>40371569610</v>
      </c>
      <c r="J36" s="59">
        <v>-327258878</v>
      </c>
      <c r="K36" s="59">
        <v>2366308150</v>
      </c>
      <c r="L36" s="59">
        <v>2982547272</v>
      </c>
      <c r="M36" s="59">
        <v>5021596544</v>
      </c>
      <c r="N36" s="59">
        <v>36343713</v>
      </c>
      <c r="O36" s="59">
        <v>-50694514</v>
      </c>
      <c r="P36" s="59">
        <v>81613779</v>
      </c>
      <c r="Q36" s="59">
        <v>67262978</v>
      </c>
      <c r="R36" s="59">
        <v>0</v>
      </c>
      <c r="S36" s="59">
        <v>0</v>
      </c>
      <c r="T36" s="59">
        <v>0</v>
      </c>
      <c r="U36" s="59">
        <v>0</v>
      </c>
      <c r="V36" s="59">
        <v>45460429132</v>
      </c>
      <c r="W36" s="59">
        <v>28836222012</v>
      </c>
      <c r="X36" s="59">
        <v>16624207120</v>
      </c>
      <c r="Y36" s="60">
        <v>57.65</v>
      </c>
      <c r="Z36" s="61">
        <v>38166596901</v>
      </c>
    </row>
    <row r="37" spans="1:26" ht="12.75">
      <c r="A37" s="57" t="s">
        <v>54</v>
      </c>
      <c r="B37" s="18">
        <v>22236371738</v>
      </c>
      <c r="C37" s="18">
        <v>0</v>
      </c>
      <c r="D37" s="58">
        <v>8986246306</v>
      </c>
      <c r="E37" s="59">
        <v>11464033430</v>
      </c>
      <c r="F37" s="59">
        <v>19629054184</v>
      </c>
      <c r="G37" s="59">
        <v>-508927956</v>
      </c>
      <c r="H37" s="59">
        <v>2873881765</v>
      </c>
      <c r="I37" s="59">
        <v>21994007993</v>
      </c>
      <c r="J37" s="59">
        <v>1433557018</v>
      </c>
      <c r="K37" s="59">
        <v>576046583</v>
      </c>
      <c r="L37" s="59">
        <v>2375732478</v>
      </c>
      <c r="M37" s="59">
        <v>4385336079</v>
      </c>
      <c r="N37" s="59">
        <v>94549952</v>
      </c>
      <c r="O37" s="59">
        <v>-197554739</v>
      </c>
      <c r="P37" s="59">
        <v>411014734</v>
      </c>
      <c r="Q37" s="59">
        <v>308009947</v>
      </c>
      <c r="R37" s="59">
        <v>0</v>
      </c>
      <c r="S37" s="59">
        <v>0</v>
      </c>
      <c r="T37" s="59">
        <v>0</v>
      </c>
      <c r="U37" s="59">
        <v>0</v>
      </c>
      <c r="V37" s="59">
        <v>26687354019</v>
      </c>
      <c r="W37" s="59">
        <v>8656544411</v>
      </c>
      <c r="X37" s="59">
        <v>18030809608</v>
      </c>
      <c r="Y37" s="60">
        <v>208.29</v>
      </c>
      <c r="Z37" s="61">
        <v>11464033430</v>
      </c>
    </row>
    <row r="38" spans="1:26" ht="12.75">
      <c r="A38" s="57" t="s">
        <v>55</v>
      </c>
      <c r="B38" s="18">
        <v>3087116667</v>
      </c>
      <c r="C38" s="18">
        <v>0</v>
      </c>
      <c r="D38" s="58">
        <v>3799064396</v>
      </c>
      <c r="E38" s="59">
        <v>3778996374</v>
      </c>
      <c r="F38" s="59">
        <v>3467842293</v>
      </c>
      <c r="G38" s="59">
        <v>-104480249</v>
      </c>
      <c r="H38" s="59">
        <v>20099146</v>
      </c>
      <c r="I38" s="59">
        <v>3383461190</v>
      </c>
      <c r="J38" s="59">
        <v>-2264840</v>
      </c>
      <c r="K38" s="59">
        <v>88660956</v>
      </c>
      <c r="L38" s="59">
        <v>178731433</v>
      </c>
      <c r="M38" s="59">
        <v>265127549</v>
      </c>
      <c r="N38" s="59">
        <v>1094619</v>
      </c>
      <c r="O38" s="59">
        <v>-15184786</v>
      </c>
      <c r="P38" s="59">
        <v>-17531247</v>
      </c>
      <c r="Q38" s="59">
        <v>-31621414</v>
      </c>
      <c r="R38" s="59">
        <v>0</v>
      </c>
      <c r="S38" s="59">
        <v>0</v>
      </c>
      <c r="T38" s="59">
        <v>0</v>
      </c>
      <c r="U38" s="59">
        <v>0</v>
      </c>
      <c r="V38" s="59">
        <v>3616967325</v>
      </c>
      <c r="W38" s="59">
        <v>2823354700</v>
      </c>
      <c r="X38" s="59">
        <v>793612625</v>
      </c>
      <c r="Y38" s="60">
        <v>28.11</v>
      </c>
      <c r="Z38" s="61">
        <v>3778996374</v>
      </c>
    </row>
    <row r="39" spans="1:26" ht="12.75">
      <c r="A39" s="57" t="s">
        <v>56</v>
      </c>
      <c r="B39" s="18">
        <v>30631670150</v>
      </c>
      <c r="C39" s="18">
        <v>0</v>
      </c>
      <c r="D39" s="58">
        <v>30954712146</v>
      </c>
      <c r="E39" s="59">
        <v>27495452063</v>
      </c>
      <c r="F39" s="59">
        <v>32415956713</v>
      </c>
      <c r="G39" s="59">
        <v>537963774</v>
      </c>
      <c r="H39" s="59">
        <v>-3253963365</v>
      </c>
      <c r="I39" s="59">
        <v>29699957122</v>
      </c>
      <c r="J39" s="59">
        <v>-1217074880</v>
      </c>
      <c r="K39" s="59">
        <v>1767151016</v>
      </c>
      <c r="L39" s="59">
        <v>2184547136</v>
      </c>
      <c r="M39" s="59">
        <v>2734623272</v>
      </c>
      <c r="N39" s="59">
        <v>-238380685</v>
      </c>
      <c r="O39" s="59">
        <v>241435</v>
      </c>
      <c r="P39" s="59">
        <v>1006463655</v>
      </c>
      <c r="Q39" s="59">
        <v>768324405</v>
      </c>
      <c r="R39" s="59">
        <v>0</v>
      </c>
      <c r="S39" s="59">
        <v>0</v>
      </c>
      <c r="T39" s="59">
        <v>0</v>
      </c>
      <c r="U39" s="59">
        <v>0</v>
      </c>
      <c r="V39" s="59">
        <v>33202904799</v>
      </c>
      <c r="W39" s="59">
        <v>20799736657</v>
      </c>
      <c r="X39" s="59">
        <v>12403168142</v>
      </c>
      <c r="Y39" s="60">
        <v>59.63</v>
      </c>
      <c r="Z39" s="61">
        <v>27495452063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-12150148955</v>
      </c>
      <c r="C42" s="18">
        <v>0</v>
      </c>
      <c r="D42" s="58">
        <v>-16469442250</v>
      </c>
      <c r="E42" s="59">
        <v>-13662611522</v>
      </c>
      <c r="F42" s="59">
        <v>-657119140</v>
      </c>
      <c r="G42" s="59">
        <v>-910698605</v>
      </c>
      <c r="H42" s="59">
        <v>-1220898705</v>
      </c>
      <c r="I42" s="59">
        <v>-2788716450</v>
      </c>
      <c r="J42" s="59">
        <v>-755107645</v>
      </c>
      <c r="K42" s="59">
        <v>-1401112885</v>
      </c>
      <c r="L42" s="59">
        <v>-1065578595</v>
      </c>
      <c r="M42" s="59">
        <v>-3221799125</v>
      </c>
      <c r="N42" s="59">
        <v>-1026534217</v>
      </c>
      <c r="O42" s="59">
        <v>-959356527</v>
      </c>
      <c r="P42" s="59">
        <v>-1110220736</v>
      </c>
      <c r="Q42" s="59">
        <v>-3096111480</v>
      </c>
      <c r="R42" s="59">
        <v>0</v>
      </c>
      <c r="S42" s="59">
        <v>0</v>
      </c>
      <c r="T42" s="59">
        <v>0</v>
      </c>
      <c r="U42" s="59">
        <v>0</v>
      </c>
      <c r="V42" s="59">
        <v>-9106627055</v>
      </c>
      <c r="W42" s="59">
        <v>-10190180536</v>
      </c>
      <c r="X42" s="59">
        <v>1083553481</v>
      </c>
      <c r="Y42" s="60">
        <v>-10.63</v>
      </c>
      <c r="Z42" s="61">
        <v>-13662611522</v>
      </c>
    </row>
    <row r="43" spans="1:26" ht="12.75">
      <c r="A43" s="57" t="s">
        <v>59</v>
      </c>
      <c r="B43" s="18">
        <v>-110324434</v>
      </c>
      <c r="C43" s="18">
        <v>110733326</v>
      </c>
      <c r="D43" s="58">
        <v>-137546080</v>
      </c>
      <c r="E43" s="59">
        <v>-513916210</v>
      </c>
      <c r="F43" s="59">
        <v>-255917600</v>
      </c>
      <c r="G43" s="59">
        <v>208748520</v>
      </c>
      <c r="H43" s="59">
        <v>-5155264</v>
      </c>
      <c r="I43" s="59">
        <v>-52324344</v>
      </c>
      <c r="J43" s="59">
        <v>-12394928</v>
      </c>
      <c r="K43" s="59">
        <v>-8014955</v>
      </c>
      <c r="L43" s="59">
        <v>-23548971</v>
      </c>
      <c r="M43" s="59">
        <v>-43958854</v>
      </c>
      <c r="N43" s="59">
        <v>-5595158</v>
      </c>
      <c r="O43" s="59">
        <v>-16752341</v>
      </c>
      <c r="P43" s="59">
        <v>-10848064</v>
      </c>
      <c r="Q43" s="59">
        <v>-33195563</v>
      </c>
      <c r="R43" s="59">
        <v>0</v>
      </c>
      <c r="S43" s="59">
        <v>0</v>
      </c>
      <c r="T43" s="59">
        <v>0</v>
      </c>
      <c r="U43" s="59">
        <v>0</v>
      </c>
      <c r="V43" s="59">
        <v>-129478761</v>
      </c>
      <c r="W43" s="59">
        <v>-218730796</v>
      </c>
      <c r="X43" s="59">
        <v>89252035</v>
      </c>
      <c r="Y43" s="60">
        <v>-40.8</v>
      </c>
      <c r="Z43" s="61">
        <v>-513916210</v>
      </c>
    </row>
    <row r="44" spans="1:26" ht="12.75">
      <c r="A44" s="57" t="s">
        <v>60</v>
      </c>
      <c r="B44" s="18">
        <v>-62117897</v>
      </c>
      <c r="C44" s="18">
        <v>-196334471</v>
      </c>
      <c r="D44" s="58">
        <v>-190197728</v>
      </c>
      <c r="E44" s="59">
        <v>-166355228</v>
      </c>
      <c r="F44" s="59">
        <v>440168</v>
      </c>
      <c r="G44" s="59">
        <v>-289176041</v>
      </c>
      <c r="H44" s="59">
        <v>21214350</v>
      </c>
      <c r="I44" s="59">
        <v>-267521523</v>
      </c>
      <c r="J44" s="59">
        <v>462154</v>
      </c>
      <c r="K44" s="59">
        <v>8968676</v>
      </c>
      <c r="L44" s="59">
        <v>197998993</v>
      </c>
      <c r="M44" s="59">
        <v>207429823</v>
      </c>
      <c r="N44" s="59">
        <v>-402603030</v>
      </c>
      <c r="O44" s="59">
        <v>199011036</v>
      </c>
      <c r="P44" s="59">
        <v>-2217289</v>
      </c>
      <c r="Q44" s="59">
        <v>-205809283</v>
      </c>
      <c r="R44" s="59">
        <v>0</v>
      </c>
      <c r="S44" s="59">
        <v>0</v>
      </c>
      <c r="T44" s="59">
        <v>0</v>
      </c>
      <c r="U44" s="59">
        <v>0</v>
      </c>
      <c r="V44" s="59">
        <v>-265900983</v>
      </c>
      <c r="W44" s="59">
        <v>-142546965</v>
      </c>
      <c r="X44" s="59">
        <v>-123354018</v>
      </c>
      <c r="Y44" s="60">
        <v>86.54</v>
      </c>
      <c r="Z44" s="61">
        <v>-166355228</v>
      </c>
    </row>
    <row r="45" spans="1:26" ht="12.75">
      <c r="A45" s="68" t="s">
        <v>61</v>
      </c>
      <c r="B45" s="21">
        <v>-11725749615</v>
      </c>
      <c r="C45" s="21">
        <v>-85601145</v>
      </c>
      <c r="D45" s="103">
        <v>-16421726085</v>
      </c>
      <c r="E45" s="104">
        <v>-13737345625</v>
      </c>
      <c r="F45" s="104">
        <v>-312069314</v>
      </c>
      <c r="G45" s="104">
        <f>+F45+G42+G43+G44+G83</f>
        <v>-1364615248</v>
      </c>
      <c r="H45" s="104">
        <f>+G45+H42+H43+H44+H83</f>
        <v>-2555152287</v>
      </c>
      <c r="I45" s="104">
        <f>+H45</f>
        <v>-2555152287</v>
      </c>
      <c r="J45" s="104">
        <f>+H45+J42+J43+J44+J83</f>
        <v>-3321041771</v>
      </c>
      <c r="K45" s="104">
        <f>+J45+K42+K43+K44+K83</f>
        <v>-4794655962</v>
      </c>
      <c r="L45" s="104">
        <f>+K45+L42+L43+L44+L83</f>
        <v>-5706776887</v>
      </c>
      <c r="M45" s="104">
        <f>+L45</f>
        <v>-5706776887</v>
      </c>
      <c r="N45" s="104">
        <f>+L45+N42+N43+N44+N83</f>
        <v>-7130230499</v>
      </c>
      <c r="O45" s="104">
        <f>+N45+O42+O43+O44+O83</f>
        <v>-7921392428</v>
      </c>
      <c r="P45" s="104">
        <f>+O45+P42+P43+P44+P83</f>
        <v>-9034425335</v>
      </c>
      <c r="Q45" s="104">
        <f>+P45</f>
        <v>-9034425335</v>
      </c>
      <c r="R45" s="104">
        <f>+P45+R42+R43+R44+R83</f>
        <v>-9034425335</v>
      </c>
      <c r="S45" s="104">
        <f>+R45+S42+S43+S44+S83</f>
        <v>-9034425335</v>
      </c>
      <c r="T45" s="104">
        <f>+S45+T42+T43+T44+T83</f>
        <v>-9034425335</v>
      </c>
      <c r="U45" s="104">
        <f>+T45</f>
        <v>-9034425335</v>
      </c>
      <c r="V45" s="104">
        <f>+U45</f>
        <v>-9034425335</v>
      </c>
      <c r="W45" s="104">
        <f>+W83+W42+W43+W44</f>
        <v>-10506145505</v>
      </c>
      <c r="X45" s="104">
        <f>+V45-W45</f>
        <v>1471720170</v>
      </c>
      <c r="Y45" s="105">
        <f>+IF(W45&lt;&gt;0,+(X45/W45)*100,0)</f>
        <v>-14.008183774911462</v>
      </c>
      <c r="Z45" s="106">
        <v>-13737345625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7.846109808205198</v>
      </c>
      <c r="C59" s="9">
        <f t="shared" si="7"/>
        <v>0</v>
      </c>
      <c r="D59" s="2">
        <f t="shared" si="7"/>
        <v>4.386971411997402</v>
      </c>
      <c r="E59" s="10">
        <f t="shared" si="7"/>
        <v>5.698668748589466</v>
      </c>
      <c r="F59" s="10">
        <f t="shared" si="7"/>
        <v>13.919981035736786</v>
      </c>
      <c r="G59" s="10">
        <f t="shared" si="7"/>
        <v>7.9023307535274245</v>
      </c>
      <c r="H59" s="10">
        <f t="shared" si="7"/>
        <v>2.6991927990648428</v>
      </c>
      <c r="I59" s="10">
        <f t="shared" si="7"/>
        <v>8.810234159056156</v>
      </c>
      <c r="J59" s="10">
        <f t="shared" si="7"/>
        <v>2.7345860234960706</v>
      </c>
      <c r="K59" s="10">
        <f t="shared" si="7"/>
        <v>9.563792236226853</v>
      </c>
      <c r="L59" s="10">
        <f t="shared" si="7"/>
        <v>3.927393611826852</v>
      </c>
      <c r="M59" s="10">
        <f t="shared" si="7"/>
        <v>6.062599038948998</v>
      </c>
      <c r="N59" s="10">
        <f t="shared" si="7"/>
        <v>1.548185813354844</v>
      </c>
      <c r="O59" s="10">
        <f t="shared" si="7"/>
        <v>2.3855889733131623</v>
      </c>
      <c r="P59" s="10">
        <f t="shared" si="7"/>
        <v>23.26694200229596</v>
      </c>
      <c r="Q59" s="10">
        <f t="shared" si="7"/>
        <v>9.119011040915357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8.030165418406677</v>
      </c>
      <c r="W59" s="10">
        <f t="shared" si="7"/>
        <v>5.327132847992104</v>
      </c>
      <c r="X59" s="10">
        <f t="shared" si="7"/>
        <v>-509.37458854638436</v>
      </c>
      <c r="Y59" s="10">
        <f t="shared" si="7"/>
        <v>-9605.76923076923</v>
      </c>
      <c r="Z59" s="11">
        <f t="shared" si="7"/>
        <v>5.698668748589466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4.285372026329547</v>
      </c>
      <c r="C61" s="12">
        <f t="shared" si="7"/>
        <v>0</v>
      </c>
      <c r="D61" s="3">
        <f t="shared" si="7"/>
        <v>3.3195224983961866</v>
      </c>
      <c r="E61" s="13">
        <f t="shared" si="7"/>
        <v>6.9831400634027805</v>
      </c>
      <c r="F61" s="13">
        <f t="shared" si="7"/>
        <v>4.9972624298623</v>
      </c>
      <c r="G61" s="13">
        <f t="shared" si="7"/>
        <v>3.0398523908901995</v>
      </c>
      <c r="H61" s="13">
        <f t="shared" si="7"/>
        <v>4.207750635066435</v>
      </c>
      <c r="I61" s="13">
        <f t="shared" si="7"/>
        <v>4.031008574704196</v>
      </c>
      <c r="J61" s="13">
        <f t="shared" si="7"/>
        <v>3.861581802207567</v>
      </c>
      <c r="K61" s="13">
        <f t="shared" si="7"/>
        <v>4.567029058395294</v>
      </c>
      <c r="L61" s="13">
        <f t="shared" si="7"/>
        <v>4.52309609957924</v>
      </c>
      <c r="M61" s="13">
        <f t="shared" si="7"/>
        <v>4.306000370161409</v>
      </c>
      <c r="N61" s="13">
        <f t="shared" si="7"/>
        <v>4.091298945227777</v>
      </c>
      <c r="O61" s="13">
        <f t="shared" si="7"/>
        <v>5.189049910165527</v>
      </c>
      <c r="P61" s="13">
        <f t="shared" si="7"/>
        <v>3.833932482271138</v>
      </c>
      <c r="Q61" s="13">
        <f t="shared" si="7"/>
        <v>4.343432022779028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4.211819839805213</v>
      </c>
      <c r="W61" s="13">
        <f t="shared" si="7"/>
        <v>5.889124684345778</v>
      </c>
      <c r="X61" s="13">
        <f t="shared" si="7"/>
        <v>20.934682250194843</v>
      </c>
      <c r="Y61" s="13">
        <f t="shared" si="7"/>
        <v>355.4336989032902</v>
      </c>
      <c r="Z61" s="14">
        <f t="shared" si="7"/>
        <v>6.9831400634027805</v>
      </c>
    </row>
    <row r="62" spans="1:26" ht="12.75">
      <c r="A62" s="38" t="s">
        <v>67</v>
      </c>
      <c r="B62" s="12">
        <f t="shared" si="7"/>
        <v>2.3331155328545994</v>
      </c>
      <c r="C62" s="12">
        <f t="shared" si="7"/>
        <v>0</v>
      </c>
      <c r="D62" s="3">
        <f t="shared" si="7"/>
        <v>7.46740225539721</v>
      </c>
      <c r="E62" s="13">
        <f t="shared" si="7"/>
        <v>7.988693319742181</v>
      </c>
      <c r="F62" s="13">
        <f t="shared" si="7"/>
        <v>3.0132850803185613</v>
      </c>
      <c r="G62" s="13">
        <f t="shared" si="7"/>
        <v>1.831256096299056</v>
      </c>
      <c r="H62" s="13">
        <f t="shared" si="7"/>
        <v>1.1443199614675545</v>
      </c>
      <c r="I62" s="13">
        <f t="shared" si="7"/>
        <v>1.8741920957166531</v>
      </c>
      <c r="J62" s="13">
        <f t="shared" si="7"/>
        <v>3.818471695295114</v>
      </c>
      <c r="K62" s="13">
        <f t="shared" si="7"/>
        <v>1.4033755042560252</v>
      </c>
      <c r="L62" s="13">
        <f t="shared" si="7"/>
        <v>2.3895337888598727</v>
      </c>
      <c r="M62" s="13">
        <f t="shared" si="7"/>
        <v>2.3364824743881596</v>
      </c>
      <c r="N62" s="13">
        <f t="shared" si="7"/>
        <v>2.023012359681439</v>
      </c>
      <c r="O62" s="13">
        <f t="shared" si="7"/>
        <v>2.45606115058331</v>
      </c>
      <c r="P62" s="13">
        <f t="shared" si="7"/>
        <v>0.7079281717207915</v>
      </c>
      <c r="Q62" s="13">
        <f t="shared" si="7"/>
        <v>1.3751643323849931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1.771398071477406</v>
      </c>
      <c r="W62" s="13">
        <f t="shared" si="7"/>
        <v>8.152726044527235</v>
      </c>
      <c r="X62" s="13">
        <f t="shared" si="7"/>
        <v>-45.70851386815984</v>
      </c>
      <c r="Y62" s="13">
        <f t="shared" si="7"/>
        <v>-560.639880952381</v>
      </c>
      <c r="Z62" s="14">
        <f t="shared" si="7"/>
        <v>7.988693319742181</v>
      </c>
    </row>
    <row r="63" spans="1:26" ht="12.75">
      <c r="A63" s="38" t="s">
        <v>68</v>
      </c>
      <c r="B63" s="12">
        <f t="shared" si="7"/>
        <v>0.36505019954731577</v>
      </c>
      <c r="C63" s="12">
        <f t="shared" si="7"/>
        <v>0</v>
      </c>
      <c r="D63" s="3">
        <f t="shared" si="7"/>
        <v>0.24757760846725463</v>
      </c>
      <c r="E63" s="13">
        <f t="shared" si="7"/>
        <v>2.182396244370669</v>
      </c>
      <c r="F63" s="13">
        <f t="shared" si="7"/>
        <v>0.4799695570396666</v>
      </c>
      <c r="G63" s="13">
        <f t="shared" si="7"/>
        <v>0.2060663701292014</v>
      </c>
      <c r="H63" s="13">
        <f t="shared" si="7"/>
        <v>0.24108575769638357</v>
      </c>
      <c r="I63" s="13">
        <f t="shared" si="7"/>
        <v>0.31393953561036486</v>
      </c>
      <c r="J63" s="13">
        <f t="shared" si="7"/>
        <v>1.01303224257688</v>
      </c>
      <c r="K63" s="13">
        <f t="shared" si="7"/>
        <v>0.2512064370656412</v>
      </c>
      <c r="L63" s="13">
        <f t="shared" si="7"/>
        <v>0.38329488325990785</v>
      </c>
      <c r="M63" s="13">
        <f t="shared" si="7"/>
        <v>0.5516852472402298</v>
      </c>
      <c r="N63" s="13">
        <f t="shared" si="7"/>
        <v>0.31355485407294004</v>
      </c>
      <c r="O63" s="13">
        <f t="shared" si="7"/>
        <v>0.8972226347206541</v>
      </c>
      <c r="P63" s="13">
        <f t="shared" si="7"/>
        <v>0.22610230627077574</v>
      </c>
      <c r="Q63" s="13">
        <f t="shared" si="7"/>
        <v>0.4705164059440389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0.44614658613743263</v>
      </c>
      <c r="W63" s="13">
        <f t="shared" si="7"/>
        <v>2.3082561438360307</v>
      </c>
      <c r="X63" s="13">
        <f t="shared" si="7"/>
        <v>26.52759449543002</v>
      </c>
      <c r="Y63" s="13">
        <f t="shared" si="7"/>
        <v>1149.1596638655462</v>
      </c>
      <c r="Z63" s="14">
        <f t="shared" si="7"/>
        <v>2.182396244370669</v>
      </c>
    </row>
    <row r="64" spans="1:26" ht="12.75">
      <c r="A64" s="38" t="s">
        <v>69</v>
      </c>
      <c r="B64" s="12">
        <f t="shared" si="7"/>
        <v>0.6305686474096435</v>
      </c>
      <c r="C64" s="12">
        <f t="shared" si="7"/>
        <v>0</v>
      </c>
      <c r="D64" s="3">
        <f t="shared" si="7"/>
        <v>7.990678639111898</v>
      </c>
      <c r="E64" s="13">
        <f t="shared" si="7"/>
        <v>9.86873595530294</v>
      </c>
      <c r="F64" s="13">
        <f t="shared" si="7"/>
        <v>1.4363772854804164</v>
      </c>
      <c r="G64" s="13">
        <f t="shared" si="7"/>
        <v>1.791627760601692</v>
      </c>
      <c r="H64" s="13">
        <f t="shared" si="7"/>
        <v>1.4042296253648188</v>
      </c>
      <c r="I64" s="13">
        <f t="shared" si="7"/>
        <v>1.5504360908467536</v>
      </c>
      <c r="J64" s="13">
        <f t="shared" si="7"/>
        <v>1.772882471742114</v>
      </c>
      <c r="K64" s="13">
        <f t="shared" si="7"/>
        <v>1.2156837044648683</v>
      </c>
      <c r="L64" s="13">
        <f t="shared" si="7"/>
        <v>1.4275806077308673</v>
      </c>
      <c r="M64" s="13">
        <f t="shared" si="7"/>
        <v>1.4698195825177962</v>
      </c>
      <c r="N64" s="13">
        <f t="shared" si="7"/>
        <v>1.4951017226646628</v>
      </c>
      <c r="O64" s="13">
        <f t="shared" si="7"/>
        <v>2.079789228364793</v>
      </c>
      <c r="P64" s="13">
        <f t="shared" si="7"/>
        <v>1.454035829792903</v>
      </c>
      <c r="Q64" s="13">
        <f t="shared" si="7"/>
        <v>1.6711871339301525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1.5634289352798696</v>
      </c>
      <c r="W64" s="13">
        <f t="shared" si="7"/>
        <v>10.030539999304299</v>
      </c>
      <c r="X64" s="13">
        <f t="shared" si="7"/>
        <v>63.5464352792267</v>
      </c>
      <c r="Y64" s="13">
        <f t="shared" si="7"/>
        <v>633.5285505124451</v>
      </c>
      <c r="Z64" s="14">
        <f t="shared" si="7"/>
        <v>9.86873595530294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0.14262353915114936</v>
      </c>
      <c r="C66" s="15">
        <f t="shared" si="7"/>
        <v>0</v>
      </c>
      <c r="D66" s="4">
        <f t="shared" si="7"/>
        <v>1.9480589896473448</v>
      </c>
      <c r="E66" s="16">
        <f t="shared" si="7"/>
        <v>5.419255775790011</v>
      </c>
      <c r="F66" s="16">
        <f t="shared" si="7"/>
        <v>11.022116222131489</v>
      </c>
      <c r="G66" s="16">
        <f t="shared" si="7"/>
        <v>39.97005468040752</v>
      </c>
      <c r="H66" s="16">
        <f t="shared" si="7"/>
        <v>2.320654770603312</v>
      </c>
      <c r="I66" s="16">
        <f t="shared" si="7"/>
        <v>17.5171923410283</v>
      </c>
      <c r="J66" s="16">
        <f t="shared" si="7"/>
        <v>0.08683397171172837</v>
      </c>
      <c r="K66" s="16">
        <f t="shared" si="7"/>
        <v>6.035794256836561</v>
      </c>
      <c r="L66" s="16">
        <f t="shared" si="7"/>
        <v>0.19625018669092767</v>
      </c>
      <c r="M66" s="16">
        <f t="shared" si="7"/>
        <v>2.581749982311863</v>
      </c>
      <c r="N66" s="16">
        <f t="shared" si="7"/>
        <v>0.9408940446601363</v>
      </c>
      <c r="O66" s="16">
        <f t="shared" si="7"/>
        <v>8.356506636689288</v>
      </c>
      <c r="P66" s="16">
        <f t="shared" si="7"/>
        <v>6.370667222334197</v>
      </c>
      <c r="Q66" s="16">
        <f t="shared" si="7"/>
        <v>5.147224442935362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8.171920847009055</v>
      </c>
      <c r="W66" s="16">
        <f t="shared" si="7"/>
        <v>5.135490777598363</v>
      </c>
      <c r="X66" s="16">
        <f t="shared" si="7"/>
        <v>42.165446215370025</v>
      </c>
      <c r="Y66" s="16">
        <f t="shared" si="7"/>
        <v>821.2765957446809</v>
      </c>
      <c r="Z66" s="17">
        <f t="shared" si="7"/>
        <v>5.419255775790011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2139535835</v>
      </c>
      <c r="C68" s="18">
        <v>0</v>
      </c>
      <c r="D68" s="19">
        <v>2570976225</v>
      </c>
      <c r="E68" s="20">
        <v>2607097632</v>
      </c>
      <c r="F68" s="20">
        <v>268791882</v>
      </c>
      <c r="G68" s="20">
        <v>224009100</v>
      </c>
      <c r="H68" s="20">
        <v>191469798</v>
      </c>
      <c r="I68" s="20">
        <v>684270780</v>
      </c>
      <c r="J68" s="20">
        <v>208942595</v>
      </c>
      <c r="K68" s="20">
        <v>280541247</v>
      </c>
      <c r="L68" s="20">
        <v>134350272</v>
      </c>
      <c r="M68" s="20">
        <v>623834114</v>
      </c>
      <c r="N68" s="20">
        <v>220624874</v>
      </c>
      <c r="O68" s="20">
        <v>202158421</v>
      </c>
      <c r="P68" s="20">
        <v>214273758</v>
      </c>
      <c r="Q68" s="20">
        <v>637057053</v>
      </c>
      <c r="R68" s="20">
        <v>0</v>
      </c>
      <c r="S68" s="20">
        <v>0</v>
      </c>
      <c r="T68" s="20">
        <v>0</v>
      </c>
      <c r="U68" s="20">
        <v>0</v>
      </c>
      <c r="V68" s="20">
        <v>1945161947</v>
      </c>
      <c r="W68" s="20">
        <v>1955377254</v>
      </c>
      <c r="X68" s="20">
        <v>-10215307</v>
      </c>
      <c r="Y68" s="19">
        <v>-0.52</v>
      </c>
      <c r="Z68" s="22">
        <v>2607097632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4229741056</v>
      </c>
      <c r="C70" s="18">
        <v>0</v>
      </c>
      <c r="D70" s="19">
        <v>5249472630</v>
      </c>
      <c r="E70" s="20">
        <v>5450016877</v>
      </c>
      <c r="F70" s="20">
        <v>435552311</v>
      </c>
      <c r="G70" s="20">
        <v>506487981</v>
      </c>
      <c r="H70" s="20">
        <v>459169677</v>
      </c>
      <c r="I70" s="20">
        <v>1401209969</v>
      </c>
      <c r="J70" s="20">
        <v>388947529</v>
      </c>
      <c r="K70" s="20">
        <v>359619411</v>
      </c>
      <c r="L70" s="20">
        <v>363823466</v>
      </c>
      <c r="M70" s="20">
        <v>1112390406</v>
      </c>
      <c r="N70" s="20">
        <v>376807420</v>
      </c>
      <c r="O70" s="20">
        <v>352916301</v>
      </c>
      <c r="P70" s="20">
        <v>399267725</v>
      </c>
      <c r="Q70" s="20">
        <v>1128991446</v>
      </c>
      <c r="R70" s="20">
        <v>0</v>
      </c>
      <c r="S70" s="20">
        <v>0</v>
      </c>
      <c r="T70" s="20">
        <v>0</v>
      </c>
      <c r="U70" s="20">
        <v>0</v>
      </c>
      <c r="V70" s="20">
        <v>3642591821</v>
      </c>
      <c r="W70" s="20">
        <v>4048674273</v>
      </c>
      <c r="X70" s="20">
        <v>-406082452</v>
      </c>
      <c r="Y70" s="19">
        <v>-10.03</v>
      </c>
      <c r="Z70" s="22">
        <v>5450016877</v>
      </c>
    </row>
    <row r="71" spans="1:26" ht="12.75" hidden="1">
      <c r="A71" s="38" t="s">
        <v>67</v>
      </c>
      <c r="B71" s="18">
        <v>1967758148</v>
      </c>
      <c r="C71" s="18">
        <v>0</v>
      </c>
      <c r="D71" s="19">
        <v>2429108086</v>
      </c>
      <c r="E71" s="20">
        <v>2416474100</v>
      </c>
      <c r="F71" s="20">
        <v>149557771</v>
      </c>
      <c r="G71" s="20">
        <v>261158448</v>
      </c>
      <c r="H71" s="20">
        <v>218047931</v>
      </c>
      <c r="I71" s="20">
        <v>628764150</v>
      </c>
      <c r="J71" s="20">
        <v>141698916</v>
      </c>
      <c r="K71" s="20">
        <v>233422843</v>
      </c>
      <c r="L71" s="20">
        <v>147257721</v>
      </c>
      <c r="M71" s="20">
        <v>522379480</v>
      </c>
      <c r="N71" s="20">
        <v>203209930</v>
      </c>
      <c r="O71" s="20">
        <v>193739313</v>
      </c>
      <c r="P71" s="20">
        <v>511155389</v>
      </c>
      <c r="Q71" s="20">
        <v>908104632</v>
      </c>
      <c r="R71" s="20">
        <v>0</v>
      </c>
      <c r="S71" s="20">
        <v>0</v>
      </c>
      <c r="T71" s="20">
        <v>0</v>
      </c>
      <c r="U71" s="20">
        <v>0</v>
      </c>
      <c r="V71" s="20">
        <v>2059248262</v>
      </c>
      <c r="W71" s="20">
        <v>1815274329</v>
      </c>
      <c r="X71" s="20">
        <v>243973933</v>
      </c>
      <c r="Y71" s="19">
        <v>13.44</v>
      </c>
      <c r="Z71" s="22">
        <v>2416474100</v>
      </c>
    </row>
    <row r="72" spans="1:26" ht="12.75" hidden="1">
      <c r="A72" s="38" t="s">
        <v>68</v>
      </c>
      <c r="B72" s="18">
        <v>731552812</v>
      </c>
      <c r="C72" s="18">
        <v>0</v>
      </c>
      <c r="D72" s="19">
        <v>920982723</v>
      </c>
      <c r="E72" s="20">
        <v>930686948</v>
      </c>
      <c r="F72" s="20">
        <v>75750846</v>
      </c>
      <c r="G72" s="20">
        <v>72633880</v>
      </c>
      <c r="H72" s="20">
        <v>65084724</v>
      </c>
      <c r="I72" s="20">
        <v>213469450</v>
      </c>
      <c r="J72" s="20">
        <v>76956287</v>
      </c>
      <c r="K72" s="20">
        <v>88738570</v>
      </c>
      <c r="L72" s="20">
        <v>52494048</v>
      </c>
      <c r="M72" s="20">
        <v>218188905</v>
      </c>
      <c r="N72" s="20">
        <v>73142226</v>
      </c>
      <c r="O72" s="20">
        <v>68101269</v>
      </c>
      <c r="P72" s="20">
        <v>71921867</v>
      </c>
      <c r="Q72" s="20">
        <v>213165362</v>
      </c>
      <c r="R72" s="20">
        <v>0</v>
      </c>
      <c r="S72" s="20">
        <v>0</v>
      </c>
      <c r="T72" s="20">
        <v>0</v>
      </c>
      <c r="U72" s="20">
        <v>0</v>
      </c>
      <c r="V72" s="20">
        <v>644823717</v>
      </c>
      <c r="W72" s="20">
        <v>694401141</v>
      </c>
      <c r="X72" s="20">
        <v>-49577424</v>
      </c>
      <c r="Y72" s="19">
        <v>-7.14</v>
      </c>
      <c r="Z72" s="22">
        <v>930686948</v>
      </c>
    </row>
    <row r="73" spans="1:26" ht="12.75" hidden="1">
      <c r="A73" s="38" t="s">
        <v>69</v>
      </c>
      <c r="B73" s="18">
        <v>1245787597</v>
      </c>
      <c r="C73" s="18">
        <v>0</v>
      </c>
      <c r="D73" s="19">
        <v>575659291</v>
      </c>
      <c r="E73" s="20">
        <v>629845821</v>
      </c>
      <c r="F73" s="20">
        <v>48444027</v>
      </c>
      <c r="G73" s="20">
        <v>46850022</v>
      </c>
      <c r="H73" s="20">
        <v>39494609</v>
      </c>
      <c r="I73" s="20">
        <v>134788658</v>
      </c>
      <c r="J73" s="20">
        <v>48036856</v>
      </c>
      <c r="K73" s="20">
        <v>50842172</v>
      </c>
      <c r="L73" s="20">
        <v>38764396</v>
      </c>
      <c r="M73" s="20">
        <v>137643424</v>
      </c>
      <c r="N73" s="20">
        <v>46491753</v>
      </c>
      <c r="O73" s="20">
        <v>44082592</v>
      </c>
      <c r="P73" s="20">
        <v>45248266</v>
      </c>
      <c r="Q73" s="20">
        <v>135822611</v>
      </c>
      <c r="R73" s="20">
        <v>0</v>
      </c>
      <c r="S73" s="20">
        <v>0</v>
      </c>
      <c r="T73" s="20">
        <v>0</v>
      </c>
      <c r="U73" s="20">
        <v>0</v>
      </c>
      <c r="V73" s="20">
        <v>408254693</v>
      </c>
      <c r="W73" s="20">
        <v>472847424</v>
      </c>
      <c r="X73" s="20">
        <v>-64592731</v>
      </c>
      <c r="Y73" s="19">
        <v>-13.66</v>
      </c>
      <c r="Z73" s="22">
        <v>629845821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827037393</v>
      </c>
      <c r="C75" s="27">
        <v>0</v>
      </c>
      <c r="D75" s="28">
        <v>783286188</v>
      </c>
      <c r="E75" s="29">
        <v>914316265</v>
      </c>
      <c r="F75" s="29">
        <v>80386514</v>
      </c>
      <c r="G75" s="29">
        <v>74190559</v>
      </c>
      <c r="H75" s="29">
        <v>75258846</v>
      </c>
      <c r="I75" s="29">
        <v>229835919</v>
      </c>
      <c r="J75" s="29">
        <v>81874638</v>
      </c>
      <c r="K75" s="29">
        <v>99555133</v>
      </c>
      <c r="L75" s="29">
        <v>58519180</v>
      </c>
      <c r="M75" s="29">
        <v>239948951</v>
      </c>
      <c r="N75" s="29">
        <v>92311138</v>
      </c>
      <c r="O75" s="29">
        <v>88125114</v>
      </c>
      <c r="P75" s="29">
        <v>86209824</v>
      </c>
      <c r="Q75" s="29">
        <v>266646076</v>
      </c>
      <c r="R75" s="29">
        <v>0</v>
      </c>
      <c r="S75" s="29">
        <v>0</v>
      </c>
      <c r="T75" s="29">
        <v>0</v>
      </c>
      <c r="U75" s="29">
        <v>0</v>
      </c>
      <c r="V75" s="29">
        <v>736430946</v>
      </c>
      <c r="W75" s="29">
        <v>676044131</v>
      </c>
      <c r="X75" s="29">
        <v>60386815</v>
      </c>
      <c r="Y75" s="28">
        <v>8.93</v>
      </c>
      <c r="Z75" s="30">
        <v>914316265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167870331</v>
      </c>
      <c r="C77" s="18">
        <v>0</v>
      </c>
      <c r="D77" s="19">
        <v>112787992</v>
      </c>
      <c r="E77" s="20">
        <v>148569858</v>
      </c>
      <c r="F77" s="20">
        <v>37415779</v>
      </c>
      <c r="G77" s="20">
        <v>17701940</v>
      </c>
      <c r="H77" s="20">
        <v>5168139</v>
      </c>
      <c r="I77" s="20">
        <v>60285858</v>
      </c>
      <c r="J77" s="20">
        <v>5713715</v>
      </c>
      <c r="K77" s="20">
        <v>26830382</v>
      </c>
      <c r="L77" s="20">
        <v>5276464</v>
      </c>
      <c r="M77" s="20">
        <v>37820561</v>
      </c>
      <c r="N77" s="20">
        <v>3415683</v>
      </c>
      <c r="O77" s="20">
        <v>4822669</v>
      </c>
      <c r="P77" s="20">
        <v>49854951</v>
      </c>
      <c r="Q77" s="20">
        <v>58093303</v>
      </c>
      <c r="R77" s="20">
        <v>0</v>
      </c>
      <c r="S77" s="20">
        <v>0</v>
      </c>
      <c r="T77" s="20">
        <v>0</v>
      </c>
      <c r="U77" s="20">
        <v>0</v>
      </c>
      <c r="V77" s="20">
        <v>156199722</v>
      </c>
      <c r="W77" s="20">
        <v>104165544</v>
      </c>
      <c r="X77" s="20">
        <v>52034178</v>
      </c>
      <c r="Y77" s="19">
        <v>49.95</v>
      </c>
      <c r="Z77" s="22">
        <v>148569858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181260140</v>
      </c>
      <c r="C79" s="18">
        <v>0</v>
      </c>
      <c r="D79" s="19">
        <v>174257425</v>
      </c>
      <c r="E79" s="20">
        <v>380582312</v>
      </c>
      <c r="F79" s="20">
        <v>21765692</v>
      </c>
      <c r="G79" s="20">
        <v>15396487</v>
      </c>
      <c r="H79" s="20">
        <v>19320715</v>
      </c>
      <c r="I79" s="20">
        <v>56482894</v>
      </c>
      <c r="J79" s="20">
        <v>15019527</v>
      </c>
      <c r="K79" s="20">
        <v>16423923</v>
      </c>
      <c r="L79" s="20">
        <v>16456085</v>
      </c>
      <c r="M79" s="20">
        <v>47899535</v>
      </c>
      <c r="N79" s="20">
        <v>15416318</v>
      </c>
      <c r="O79" s="20">
        <v>18313003</v>
      </c>
      <c r="P79" s="20">
        <v>15307655</v>
      </c>
      <c r="Q79" s="20">
        <v>49036976</v>
      </c>
      <c r="R79" s="20">
        <v>0</v>
      </c>
      <c r="S79" s="20">
        <v>0</v>
      </c>
      <c r="T79" s="20">
        <v>0</v>
      </c>
      <c r="U79" s="20">
        <v>0</v>
      </c>
      <c r="V79" s="20">
        <v>153419405</v>
      </c>
      <c r="W79" s="20">
        <v>238431476</v>
      </c>
      <c r="X79" s="20">
        <v>-85012071</v>
      </c>
      <c r="Y79" s="19">
        <v>-35.65</v>
      </c>
      <c r="Z79" s="22">
        <v>380582312</v>
      </c>
    </row>
    <row r="80" spans="1:26" ht="12.75" hidden="1">
      <c r="A80" s="38" t="s">
        <v>67</v>
      </c>
      <c r="B80" s="18">
        <v>45910071</v>
      </c>
      <c r="C80" s="18">
        <v>0</v>
      </c>
      <c r="D80" s="19">
        <v>181391272</v>
      </c>
      <c r="E80" s="20">
        <v>193044705</v>
      </c>
      <c r="F80" s="20">
        <v>4506602</v>
      </c>
      <c r="G80" s="20">
        <v>4782480</v>
      </c>
      <c r="H80" s="20">
        <v>2495166</v>
      </c>
      <c r="I80" s="20">
        <v>11784248</v>
      </c>
      <c r="J80" s="20">
        <v>5410733</v>
      </c>
      <c r="K80" s="20">
        <v>3275799</v>
      </c>
      <c r="L80" s="20">
        <v>3518773</v>
      </c>
      <c r="M80" s="20">
        <v>12205305</v>
      </c>
      <c r="N80" s="20">
        <v>4110962</v>
      </c>
      <c r="O80" s="20">
        <v>4758356</v>
      </c>
      <c r="P80" s="20">
        <v>3618613</v>
      </c>
      <c r="Q80" s="20">
        <v>12487931</v>
      </c>
      <c r="R80" s="20">
        <v>0</v>
      </c>
      <c r="S80" s="20">
        <v>0</v>
      </c>
      <c r="T80" s="20">
        <v>0</v>
      </c>
      <c r="U80" s="20">
        <v>0</v>
      </c>
      <c r="V80" s="20">
        <v>36477484</v>
      </c>
      <c r="W80" s="20">
        <v>147994343</v>
      </c>
      <c r="X80" s="20">
        <v>-111516859</v>
      </c>
      <c r="Y80" s="19">
        <v>-75.35</v>
      </c>
      <c r="Z80" s="22">
        <v>193044705</v>
      </c>
    </row>
    <row r="81" spans="1:26" ht="12.75" hidden="1">
      <c r="A81" s="38" t="s">
        <v>68</v>
      </c>
      <c r="B81" s="18">
        <v>2670535</v>
      </c>
      <c r="C81" s="18">
        <v>0</v>
      </c>
      <c r="D81" s="19">
        <v>2280147</v>
      </c>
      <c r="E81" s="20">
        <v>20311277</v>
      </c>
      <c r="F81" s="20">
        <v>363581</v>
      </c>
      <c r="G81" s="20">
        <v>149674</v>
      </c>
      <c r="H81" s="20">
        <v>156910</v>
      </c>
      <c r="I81" s="20">
        <v>670165</v>
      </c>
      <c r="J81" s="20">
        <v>779592</v>
      </c>
      <c r="K81" s="20">
        <v>222917</v>
      </c>
      <c r="L81" s="20">
        <v>201207</v>
      </c>
      <c r="M81" s="20">
        <v>1203716</v>
      </c>
      <c r="N81" s="20">
        <v>229341</v>
      </c>
      <c r="O81" s="20">
        <v>611020</v>
      </c>
      <c r="P81" s="20">
        <v>162617</v>
      </c>
      <c r="Q81" s="20">
        <v>1002978</v>
      </c>
      <c r="R81" s="20">
        <v>0</v>
      </c>
      <c r="S81" s="20">
        <v>0</v>
      </c>
      <c r="T81" s="20">
        <v>0</v>
      </c>
      <c r="U81" s="20">
        <v>0</v>
      </c>
      <c r="V81" s="20">
        <v>2876859</v>
      </c>
      <c r="W81" s="20">
        <v>16028557</v>
      </c>
      <c r="X81" s="20">
        <v>-13151698</v>
      </c>
      <c r="Y81" s="19">
        <v>-82.05</v>
      </c>
      <c r="Z81" s="22">
        <v>20311277</v>
      </c>
    </row>
    <row r="82" spans="1:26" ht="12.75" hidden="1">
      <c r="A82" s="38" t="s">
        <v>69</v>
      </c>
      <c r="B82" s="18">
        <v>7855546</v>
      </c>
      <c r="C82" s="18">
        <v>0</v>
      </c>
      <c r="D82" s="19">
        <v>45999084</v>
      </c>
      <c r="E82" s="20">
        <v>62157821</v>
      </c>
      <c r="F82" s="20">
        <v>695839</v>
      </c>
      <c r="G82" s="20">
        <v>839378</v>
      </c>
      <c r="H82" s="20">
        <v>554595</v>
      </c>
      <c r="I82" s="20">
        <v>2089812</v>
      </c>
      <c r="J82" s="20">
        <v>851637</v>
      </c>
      <c r="K82" s="20">
        <v>618080</v>
      </c>
      <c r="L82" s="20">
        <v>553393</v>
      </c>
      <c r="M82" s="20">
        <v>2023110</v>
      </c>
      <c r="N82" s="20">
        <v>695099</v>
      </c>
      <c r="O82" s="20">
        <v>916825</v>
      </c>
      <c r="P82" s="20">
        <v>657926</v>
      </c>
      <c r="Q82" s="20">
        <v>2269850</v>
      </c>
      <c r="R82" s="20">
        <v>0</v>
      </c>
      <c r="S82" s="20">
        <v>0</v>
      </c>
      <c r="T82" s="20">
        <v>0</v>
      </c>
      <c r="U82" s="20">
        <v>0</v>
      </c>
      <c r="V82" s="20">
        <v>6382772</v>
      </c>
      <c r="W82" s="20">
        <v>47429150</v>
      </c>
      <c r="X82" s="20">
        <v>-41046378</v>
      </c>
      <c r="Y82" s="19">
        <v>-86.54</v>
      </c>
      <c r="Z82" s="22">
        <v>62157821</v>
      </c>
    </row>
    <row r="83" spans="1:26" ht="12.75" hidden="1">
      <c r="A83" s="38"/>
      <c r="B83" s="18">
        <v>596841671</v>
      </c>
      <c r="C83" s="18"/>
      <c r="D83" s="19">
        <v>375459973</v>
      </c>
      <c r="E83" s="20">
        <v>605537335</v>
      </c>
      <c r="F83" s="20">
        <v>600527258</v>
      </c>
      <c r="G83" s="20">
        <v>-61419808</v>
      </c>
      <c r="H83" s="20">
        <v>14302580</v>
      </c>
      <c r="I83" s="20">
        <v>600527258</v>
      </c>
      <c r="J83" s="20">
        <v>1150935</v>
      </c>
      <c r="K83" s="20">
        <v>-73455027</v>
      </c>
      <c r="L83" s="20">
        <v>-20992352</v>
      </c>
      <c r="M83" s="20">
        <v>1150935</v>
      </c>
      <c r="N83" s="20">
        <v>11278793</v>
      </c>
      <c r="O83" s="20">
        <v>-14064097</v>
      </c>
      <c r="P83" s="20">
        <v>10253182</v>
      </c>
      <c r="Q83" s="20">
        <v>11278793</v>
      </c>
      <c r="R83" s="20"/>
      <c r="S83" s="20"/>
      <c r="T83" s="20"/>
      <c r="U83" s="20"/>
      <c r="V83" s="20">
        <v>600527258</v>
      </c>
      <c r="W83" s="20">
        <v>45312792</v>
      </c>
      <c r="X83" s="20">
        <v>555214466</v>
      </c>
      <c r="Y83" s="19">
        <v>1225</v>
      </c>
      <c r="Z83" s="22">
        <v>605537335</v>
      </c>
    </row>
    <row r="84" spans="1:26" ht="12.75" hidden="1">
      <c r="A84" s="39" t="s">
        <v>70</v>
      </c>
      <c r="B84" s="27">
        <v>1179550</v>
      </c>
      <c r="C84" s="27">
        <v>0</v>
      </c>
      <c r="D84" s="28">
        <v>15258877</v>
      </c>
      <c r="E84" s="29">
        <v>49549137</v>
      </c>
      <c r="F84" s="29">
        <v>8860295</v>
      </c>
      <c r="G84" s="29">
        <v>29654007</v>
      </c>
      <c r="H84" s="29">
        <v>1746498</v>
      </c>
      <c r="I84" s="29">
        <v>40260800</v>
      </c>
      <c r="J84" s="29">
        <v>71095</v>
      </c>
      <c r="K84" s="29">
        <v>6008943</v>
      </c>
      <c r="L84" s="29">
        <v>114844</v>
      </c>
      <c r="M84" s="29">
        <v>6194882</v>
      </c>
      <c r="N84" s="29">
        <v>868550</v>
      </c>
      <c r="O84" s="29">
        <v>7364181</v>
      </c>
      <c r="P84" s="29">
        <v>5492141</v>
      </c>
      <c r="Q84" s="29">
        <v>13724872</v>
      </c>
      <c r="R84" s="29">
        <v>0</v>
      </c>
      <c r="S84" s="29">
        <v>0</v>
      </c>
      <c r="T84" s="29">
        <v>0</v>
      </c>
      <c r="U84" s="29">
        <v>0</v>
      </c>
      <c r="V84" s="29">
        <v>60180554</v>
      </c>
      <c r="W84" s="29">
        <v>34718184</v>
      </c>
      <c r="X84" s="29">
        <v>25462370</v>
      </c>
      <c r="Y84" s="28">
        <v>73.34</v>
      </c>
      <c r="Z84" s="30">
        <v>49549137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376085167</v>
      </c>
      <c r="C5" s="18">
        <v>0</v>
      </c>
      <c r="D5" s="58">
        <v>311695687</v>
      </c>
      <c r="E5" s="59">
        <v>376695687</v>
      </c>
      <c r="F5" s="59">
        <v>28160510</v>
      </c>
      <c r="G5" s="59">
        <v>28127209</v>
      </c>
      <c r="H5" s="59">
        <v>28018259</v>
      </c>
      <c r="I5" s="59">
        <v>84305978</v>
      </c>
      <c r="J5" s="59">
        <v>28126377</v>
      </c>
      <c r="K5" s="59">
        <v>28115122</v>
      </c>
      <c r="L5" s="59">
        <v>28134622</v>
      </c>
      <c r="M5" s="59">
        <v>84376121</v>
      </c>
      <c r="N5" s="59">
        <v>28142155</v>
      </c>
      <c r="O5" s="59">
        <v>28126664</v>
      </c>
      <c r="P5" s="59">
        <v>27048240</v>
      </c>
      <c r="Q5" s="59">
        <v>83317059</v>
      </c>
      <c r="R5" s="59">
        <v>0</v>
      </c>
      <c r="S5" s="59">
        <v>0</v>
      </c>
      <c r="T5" s="59">
        <v>0</v>
      </c>
      <c r="U5" s="59">
        <v>0</v>
      </c>
      <c r="V5" s="59">
        <v>251999158</v>
      </c>
      <c r="W5" s="59">
        <v>282521727</v>
      </c>
      <c r="X5" s="59">
        <v>-30522569</v>
      </c>
      <c r="Y5" s="60">
        <v>-10.8</v>
      </c>
      <c r="Z5" s="61">
        <v>376695687</v>
      </c>
    </row>
    <row r="6" spans="1:26" ht="12.75">
      <c r="A6" s="57" t="s">
        <v>32</v>
      </c>
      <c r="B6" s="18">
        <v>1127255011</v>
      </c>
      <c r="C6" s="18">
        <v>0</v>
      </c>
      <c r="D6" s="58">
        <v>1364070546</v>
      </c>
      <c r="E6" s="59">
        <v>1351070546</v>
      </c>
      <c r="F6" s="59">
        <v>110335993</v>
      </c>
      <c r="G6" s="59">
        <v>123968916</v>
      </c>
      <c r="H6" s="59">
        <v>126957890</v>
      </c>
      <c r="I6" s="59">
        <v>361262799</v>
      </c>
      <c r="J6" s="59">
        <v>111267470</v>
      </c>
      <c r="K6" s="59">
        <v>103579054</v>
      </c>
      <c r="L6" s="59">
        <v>101168183</v>
      </c>
      <c r="M6" s="59">
        <v>316014707</v>
      </c>
      <c r="N6" s="59">
        <v>109520435</v>
      </c>
      <c r="O6" s="59">
        <v>104902182</v>
      </c>
      <c r="P6" s="59">
        <v>102949292</v>
      </c>
      <c r="Q6" s="59">
        <v>317371909</v>
      </c>
      <c r="R6" s="59">
        <v>0</v>
      </c>
      <c r="S6" s="59">
        <v>0</v>
      </c>
      <c r="T6" s="59">
        <v>0</v>
      </c>
      <c r="U6" s="59">
        <v>0</v>
      </c>
      <c r="V6" s="59">
        <v>994649415</v>
      </c>
      <c r="W6" s="59">
        <v>1013302854</v>
      </c>
      <c r="X6" s="59">
        <v>-18653439</v>
      </c>
      <c r="Y6" s="60">
        <v>-1.84</v>
      </c>
      <c r="Z6" s="61">
        <v>1351070546</v>
      </c>
    </row>
    <row r="7" spans="1:26" ht="12.75">
      <c r="A7" s="57" t="s">
        <v>33</v>
      </c>
      <c r="B7" s="18">
        <v>1118760</v>
      </c>
      <c r="C7" s="18">
        <v>0</v>
      </c>
      <c r="D7" s="58">
        <v>3857634</v>
      </c>
      <c r="E7" s="59">
        <v>3857634</v>
      </c>
      <c r="F7" s="59">
        <v>0</v>
      </c>
      <c r="G7" s="59">
        <v>280359</v>
      </c>
      <c r="H7" s="59">
        <v>107622</v>
      </c>
      <c r="I7" s="59">
        <v>387981</v>
      </c>
      <c r="J7" s="59">
        <v>67192</v>
      </c>
      <c r="K7" s="59">
        <v>92889</v>
      </c>
      <c r="L7" s="59">
        <v>28135</v>
      </c>
      <c r="M7" s="59">
        <v>188216</v>
      </c>
      <c r="N7" s="59">
        <v>286540</v>
      </c>
      <c r="O7" s="59">
        <v>238421</v>
      </c>
      <c r="P7" s="59">
        <v>34605</v>
      </c>
      <c r="Q7" s="59">
        <v>559566</v>
      </c>
      <c r="R7" s="59">
        <v>0</v>
      </c>
      <c r="S7" s="59">
        <v>0</v>
      </c>
      <c r="T7" s="59">
        <v>0</v>
      </c>
      <c r="U7" s="59">
        <v>0</v>
      </c>
      <c r="V7" s="59">
        <v>1135763</v>
      </c>
      <c r="W7" s="59">
        <v>2893212</v>
      </c>
      <c r="X7" s="59">
        <v>-1757449</v>
      </c>
      <c r="Y7" s="60">
        <v>-60.74</v>
      </c>
      <c r="Z7" s="61">
        <v>3857634</v>
      </c>
    </row>
    <row r="8" spans="1:26" ht="12.75">
      <c r="A8" s="57" t="s">
        <v>34</v>
      </c>
      <c r="B8" s="18">
        <v>462252000</v>
      </c>
      <c r="C8" s="18">
        <v>0</v>
      </c>
      <c r="D8" s="58">
        <v>513333000</v>
      </c>
      <c r="E8" s="59">
        <v>513333000</v>
      </c>
      <c r="F8" s="59">
        <v>210174000</v>
      </c>
      <c r="G8" s="59">
        <v>3989000</v>
      </c>
      <c r="H8" s="59">
        <v>0</v>
      </c>
      <c r="I8" s="59">
        <v>214163000</v>
      </c>
      <c r="J8" s="59">
        <v>0</v>
      </c>
      <c r="K8" s="59">
        <v>5663000</v>
      </c>
      <c r="L8" s="59">
        <v>149198000</v>
      </c>
      <c r="M8" s="59">
        <v>154861000</v>
      </c>
      <c r="N8" s="59">
        <v>-4663000</v>
      </c>
      <c r="O8" s="59">
        <v>927000</v>
      </c>
      <c r="P8" s="59">
        <v>129104000</v>
      </c>
      <c r="Q8" s="59">
        <v>125368000</v>
      </c>
      <c r="R8" s="59">
        <v>0</v>
      </c>
      <c r="S8" s="59">
        <v>0</v>
      </c>
      <c r="T8" s="59">
        <v>0</v>
      </c>
      <c r="U8" s="59">
        <v>0</v>
      </c>
      <c r="V8" s="59">
        <v>494392000</v>
      </c>
      <c r="W8" s="59">
        <v>384999741</v>
      </c>
      <c r="X8" s="59">
        <v>109392259</v>
      </c>
      <c r="Y8" s="60">
        <v>28.41</v>
      </c>
      <c r="Z8" s="61">
        <v>513333000</v>
      </c>
    </row>
    <row r="9" spans="1:26" ht="12.75">
      <c r="A9" s="57" t="s">
        <v>35</v>
      </c>
      <c r="B9" s="18">
        <v>282186833</v>
      </c>
      <c r="C9" s="18">
        <v>0</v>
      </c>
      <c r="D9" s="58">
        <v>478846518</v>
      </c>
      <c r="E9" s="59">
        <v>538846518</v>
      </c>
      <c r="F9" s="59">
        <v>20552228</v>
      </c>
      <c r="G9" s="59">
        <v>21574202</v>
      </c>
      <c r="H9" s="59">
        <v>21372312</v>
      </c>
      <c r="I9" s="59">
        <v>63498742</v>
      </c>
      <c r="J9" s="59">
        <v>22321469</v>
      </c>
      <c r="K9" s="59">
        <v>22263573</v>
      </c>
      <c r="L9" s="59">
        <v>21747053</v>
      </c>
      <c r="M9" s="59">
        <v>66332095</v>
      </c>
      <c r="N9" s="59">
        <v>23215417</v>
      </c>
      <c r="O9" s="59">
        <v>23800219</v>
      </c>
      <c r="P9" s="59">
        <v>21341150</v>
      </c>
      <c r="Q9" s="59">
        <v>68356786</v>
      </c>
      <c r="R9" s="59">
        <v>0</v>
      </c>
      <c r="S9" s="59">
        <v>0</v>
      </c>
      <c r="T9" s="59">
        <v>0</v>
      </c>
      <c r="U9" s="59">
        <v>0</v>
      </c>
      <c r="V9" s="59">
        <v>198187623</v>
      </c>
      <c r="W9" s="59">
        <v>404134668</v>
      </c>
      <c r="X9" s="59">
        <v>-205947045</v>
      </c>
      <c r="Y9" s="60">
        <v>-50.96</v>
      </c>
      <c r="Z9" s="61">
        <v>538846518</v>
      </c>
    </row>
    <row r="10" spans="1:26" ht="20.25">
      <c r="A10" s="62" t="s">
        <v>105</v>
      </c>
      <c r="B10" s="63">
        <f>SUM(B5:B9)</f>
        <v>2248897771</v>
      </c>
      <c r="C10" s="63">
        <f>SUM(C5:C9)</f>
        <v>0</v>
      </c>
      <c r="D10" s="64">
        <f aca="true" t="shared" si="0" ref="D10:Z10">SUM(D5:D9)</f>
        <v>2671803385</v>
      </c>
      <c r="E10" s="65">
        <f t="shared" si="0"/>
        <v>2783803385</v>
      </c>
      <c r="F10" s="65">
        <f t="shared" si="0"/>
        <v>369222731</v>
      </c>
      <c r="G10" s="65">
        <f t="shared" si="0"/>
        <v>177939686</v>
      </c>
      <c r="H10" s="65">
        <f t="shared" si="0"/>
        <v>176456083</v>
      </c>
      <c r="I10" s="65">
        <f t="shared" si="0"/>
        <v>723618500</v>
      </c>
      <c r="J10" s="65">
        <f t="shared" si="0"/>
        <v>161782508</v>
      </c>
      <c r="K10" s="65">
        <f t="shared" si="0"/>
        <v>159713638</v>
      </c>
      <c r="L10" s="65">
        <f t="shared" si="0"/>
        <v>300275993</v>
      </c>
      <c r="M10" s="65">
        <f t="shared" si="0"/>
        <v>621772139</v>
      </c>
      <c r="N10" s="65">
        <f t="shared" si="0"/>
        <v>156501547</v>
      </c>
      <c r="O10" s="65">
        <f t="shared" si="0"/>
        <v>157994486</v>
      </c>
      <c r="P10" s="65">
        <f t="shared" si="0"/>
        <v>280477287</v>
      </c>
      <c r="Q10" s="65">
        <f t="shared" si="0"/>
        <v>594973320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1940363959</v>
      </c>
      <c r="W10" s="65">
        <f t="shared" si="0"/>
        <v>2087852202</v>
      </c>
      <c r="X10" s="65">
        <f t="shared" si="0"/>
        <v>-147488243</v>
      </c>
      <c r="Y10" s="66">
        <f>+IF(W10&lt;&gt;0,(X10/W10)*100,0)</f>
        <v>-7.064113200097101</v>
      </c>
      <c r="Z10" s="67">
        <f t="shared" si="0"/>
        <v>2783803385</v>
      </c>
    </row>
    <row r="11" spans="1:26" ht="12.75">
      <c r="A11" s="57" t="s">
        <v>36</v>
      </c>
      <c r="B11" s="18">
        <v>707492395</v>
      </c>
      <c r="C11" s="18">
        <v>0</v>
      </c>
      <c r="D11" s="58">
        <v>785036022</v>
      </c>
      <c r="E11" s="59">
        <v>785036022</v>
      </c>
      <c r="F11" s="59">
        <v>62385637</v>
      </c>
      <c r="G11" s="59">
        <v>61608930</v>
      </c>
      <c r="H11" s="59">
        <v>61270124</v>
      </c>
      <c r="I11" s="59">
        <v>185264691</v>
      </c>
      <c r="J11" s="59">
        <v>61150823</v>
      </c>
      <c r="K11" s="59">
        <v>60562105</v>
      </c>
      <c r="L11" s="59">
        <v>61717243</v>
      </c>
      <c r="M11" s="59">
        <v>183430171</v>
      </c>
      <c r="N11" s="59">
        <v>882145</v>
      </c>
      <c r="O11" s="59">
        <v>122713792</v>
      </c>
      <c r="P11" s="59">
        <v>63483796</v>
      </c>
      <c r="Q11" s="59">
        <v>187079733</v>
      </c>
      <c r="R11" s="59">
        <v>0</v>
      </c>
      <c r="S11" s="59">
        <v>0</v>
      </c>
      <c r="T11" s="59">
        <v>0</v>
      </c>
      <c r="U11" s="59">
        <v>0</v>
      </c>
      <c r="V11" s="59">
        <v>555774595</v>
      </c>
      <c r="W11" s="59">
        <v>588774771</v>
      </c>
      <c r="X11" s="59">
        <v>-33000176</v>
      </c>
      <c r="Y11" s="60">
        <v>-5.6</v>
      </c>
      <c r="Z11" s="61">
        <v>785036022</v>
      </c>
    </row>
    <row r="12" spans="1:26" ht="12.75">
      <c r="A12" s="57" t="s">
        <v>37</v>
      </c>
      <c r="B12" s="18">
        <v>31770599</v>
      </c>
      <c r="C12" s="18">
        <v>0</v>
      </c>
      <c r="D12" s="58">
        <v>33753672</v>
      </c>
      <c r="E12" s="59">
        <v>33753672</v>
      </c>
      <c r="F12" s="59">
        <v>2446224</v>
      </c>
      <c r="G12" s="59">
        <v>2503175</v>
      </c>
      <c r="H12" s="59">
        <v>2494541</v>
      </c>
      <c r="I12" s="59">
        <v>7443940</v>
      </c>
      <c r="J12" s="59">
        <v>2499361</v>
      </c>
      <c r="K12" s="59">
        <v>2489377</v>
      </c>
      <c r="L12" s="59">
        <v>2459428</v>
      </c>
      <c r="M12" s="59">
        <v>7448166</v>
      </c>
      <c r="N12" s="59">
        <v>0</v>
      </c>
      <c r="O12" s="59">
        <v>4924658</v>
      </c>
      <c r="P12" s="59">
        <v>2396411</v>
      </c>
      <c r="Q12" s="59">
        <v>7321069</v>
      </c>
      <c r="R12" s="59">
        <v>0</v>
      </c>
      <c r="S12" s="59">
        <v>0</v>
      </c>
      <c r="T12" s="59">
        <v>0</v>
      </c>
      <c r="U12" s="59">
        <v>0</v>
      </c>
      <c r="V12" s="59">
        <v>22213175</v>
      </c>
      <c r="W12" s="59">
        <v>25315182</v>
      </c>
      <c r="X12" s="59">
        <v>-3102007</v>
      </c>
      <c r="Y12" s="60">
        <v>-12.25</v>
      </c>
      <c r="Z12" s="61">
        <v>33753672</v>
      </c>
    </row>
    <row r="13" spans="1:26" ht="12.75">
      <c r="A13" s="57" t="s">
        <v>106</v>
      </c>
      <c r="B13" s="18">
        <v>527149132</v>
      </c>
      <c r="C13" s="18">
        <v>0</v>
      </c>
      <c r="D13" s="58">
        <v>216298126</v>
      </c>
      <c r="E13" s="59">
        <v>116298126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87223590</v>
      </c>
      <c r="X13" s="59">
        <v>-87223590</v>
      </c>
      <c r="Y13" s="60">
        <v>-100</v>
      </c>
      <c r="Z13" s="61">
        <v>116298126</v>
      </c>
    </row>
    <row r="14" spans="1:26" ht="12.75">
      <c r="A14" s="57" t="s">
        <v>38</v>
      </c>
      <c r="B14" s="18">
        <v>280783989</v>
      </c>
      <c r="C14" s="18">
        <v>0</v>
      </c>
      <c r="D14" s="58">
        <v>140825772</v>
      </c>
      <c r="E14" s="59">
        <v>190825772</v>
      </c>
      <c r="F14" s="59">
        <v>2573</v>
      </c>
      <c r="G14" s="59">
        <v>34385</v>
      </c>
      <c r="H14" s="59">
        <v>14067</v>
      </c>
      <c r="I14" s="59">
        <v>51025</v>
      </c>
      <c r="J14" s="59">
        <v>57</v>
      </c>
      <c r="K14" s="59">
        <v>173303</v>
      </c>
      <c r="L14" s="59">
        <v>3504</v>
      </c>
      <c r="M14" s="59">
        <v>176864</v>
      </c>
      <c r="N14" s="59">
        <v>33259</v>
      </c>
      <c r="O14" s="59">
        <v>9204</v>
      </c>
      <c r="P14" s="59">
        <v>91487</v>
      </c>
      <c r="Q14" s="59">
        <v>133950</v>
      </c>
      <c r="R14" s="59">
        <v>0</v>
      </c>
      <c r="S14" s="59">
        <v>0</v>
      </c>
      <c r="T14" s="59">
        <v>0</v>
      </c>
      <c r="U14" s="59">
        <v>0</v>
      </c>
      <c r="V14" s="59">
        <v>361839</v>
      </c>
      <c r="W14" s="59">
        <v>143119323</v>
      </c>
      <c r="X14" s="59">
        <v>-142757484</v>
      </c>
      <c r="Y14" s="60">
        <v>-99.75</v>
      </c>
      <c r="Z14" s="61">
        <v>190825772</v>
      </c>
    </row>
    <row r="15" spans="1:26" ht="12.75">
      <c r="A15" s="57" t="s">
        <v>39</v>
      </c>
      <c r="B15" s="18">
        <v>1118700876</v>
      </c>
      <c r="C15" s="18">
        <v>0</v>
      </c>
      <c r="D15" s="58">
        <v>1161322446</v>
      </c>
      <c r="E15" s="59">
        <v>1043281783</v>
      </c>
      <c r="F15" s="59">
        <v>12064917</v>
      </c>
      <c r="G15" s="59">
        <v>5560201</v>
      </c>
      <c r="H15" s="59">
        <v>12406455</v>
      </c>
      <c r="I15" s="59">
        <v>30031573</v>
      </c>
      <c r="J15" s="59">
        <v>14081494</v>
      </c>
      <c r="K15" s="59">
        <v>11533543</v>
      </c>
      <c r="L15" s="59">
        <v>27046721</v>
      </c>
      <c r="M15" s="59">
        <v>52661758</v>
      </c>
      <c r="N15" s="59">
        <v>14923756</v>
      </c>
      <c r="O15" s="59">
        <v>5487772</v>
      </c>
      <c r="P15" s="59">
        <v>41451050</v>
      </c>
      <c r="Q15" s="59">
        <v>61862578</v>
      </c>
      <c r="R15" s="59">
        <v>0</v>
      </c>
      <c r="S15" s="59">
        <v>0</v>
      </c>
      <c r="T15" s="59">
        <v>0</v>
      </c>
      <c r="U15" s="59">
        <v>0</v>
      </c>
      <c r="V15" s="59">
        <v>144555909</v>
      </c>
      <c r="W15" s="59">
        <v>782461143</v>
      </c>
      <c r="X15" s="59">
        <v>-637905234</v>
      </c>
      <c r="Y15" s="60">
        <v>-81.53</v>
      </c>
      <c r="Z15" s="61">
        <v>1043281783</v>
      </c>
    </row>
    <row r="16" spans="1:26" ht="12.75">
      <c r="A16" s="57" t="s">
        <v>34</v>
      </c>
      <c r="B16" s="18">
        <v>0</v>
      </c>
      <c r="C16" s="18">
        <v>0</v>
      </c>
      <c r="D16" s="58">
        <v>2000000</v>
      </c>
      <c r="E16" s="59">
        <v>1200000</v>
      </c>
      <c r="F16" s="59">
        <v>0</v>
      </c>
      <c r="G16" s="59">
        <v>76951</v>
      </c>
      <c r="H16" s="59">
        <v>286972</v>
      </c>
      <c r="I16" s="59">
        <v>363923</v>
      </c>
      <c r="J16" s="59">
        <v>64929</v>
      </c>
      <c r="K16" s="59">
        <v>47724</v>
      </c>
      <c r="L16" s="59">
        <v>93233</v>
      </c>
      <c r="M16" s="59">
        <v>205886</v>
      </c>
      <c r="N16" s="59">
        <v>2000</v>
      </c>
      <c r="O16" s="59">
        <v>43145</v>
      </c>
      <c r="P16" s="59">
        <v>257847</v>
      </c>
      <c r="Q16" s="59">
        <v>302992</v>
      </c>
      <c r="R16" s="59">
        <v>0</v>
      </c>
      <c r="S16" s="59">
        <v>0</v>
      </c>
      <c r="T16" s="59">
        <v>0</v>
      </c>
      <c r="U16" s="59">
        <v>0</v>
      </c>
      <c r="V16" s="59">
        <v>872801</v>
      </c>
      <c r="W16" s="59">
        <v>899991</v>
      </c>
      <c r="X16" s="59">
        <v>-27190</v>
      </c>
      <c r="Y16" s="60">
        <v>-3.02</v>
      </c>
      <c r="Z16" s="61">
        <v>1200000</v>
      </c>
    </row>
    <row r="17" spans="1:26" ht="12.75">
      <c r="A17" s="57" t="s">
        <v>40</v>
      </c>
      <c r="B17" s="18">
        <v>1238558258</v>
      </c>
      <c r="C17" s="18">
        <v>0</v>
      </c>
      <c r="D17" s="58">
        <v>906980475</v>
      </c>
      <c r="E17" s="59">
        <v>983398074</v>
      </c>
      <c r="F17" s="59">
        <v>15209389</v>
      </c>
      <c r="G17" s="59">
        <v>30803332</v>
      </c>
      <c r="H17" s="59">
        <v>35489654</v>
      </c>
      <c r="I17" s="59">
        <v>81502375</v>
      </c>
      <c r="J17" s="59">
        <v>55506901</v>
      </c>
      <c r="K17" s="59">
        <v>37769458</v>
      </c>
      <c r="L17" s="59">
        <v>102802062</v>
      </c>
      <c r="M17" s="59">
        <v>196078421</v>
      </c>
      <c r="N17" s="59">
        <v>59529690</v>
      </c>
      <c r="O17" s="59">
        <v>40132490</v>
      </c>
      <c r="P17" s="59">
        <v>103755633</v>
      </c>
      <c r="Q17" s="59">
        <v>203417813</v>
      </c>
      <c r="R17" s="59">
        <v>0</v>
      </c>
      <c r="S17" s="59">
        <v>0</v>
      </c>
      <c r="T17" s="59">
        <v>0</v>
      </c>
      <c r="U17" s="59">
        <v>0</v>
      </c>
      <c r="V17" s="59">
        <v>480998609</v>
      </c>
      <c r="W17" s="59">
        <v>737547624</v>
      </c>
      <c r="X17" s="59">
        <v>-256549015</v>
      </c>
      <c r="Y17" s="60">
        <v>-34.78</v>
      </c>
      <c r="Z17" s="61">
        <v>983398074</v>
      </c>
    </row>
    <row r="18" spans="1:26" ht="12.75">
      <c r="A18" s="68" t="s">
        <v>41</v>
      </c>
      <c r="B18" s="69">
        <f>SUM(B11:B17)</f>
        <v>3904455249</v>
      </c>
      <c r="C18" s="69">
        <f>SUM(C11:C17)</f>
        <v>0</v>
      </c>
      <c r="D18" s="70">
        <f aca="true" t="shared" si="1" ref="D18:Z18">SUM(D11:D17)</f>
        <v>3246216513</v>
      </c>
      <c r="E18" s="71">
        <f t="shared" si="1"/>
        <v>3153793449</v>
      </c>
      <c r="F18" s="71">
        <f t="shared" si="1"/>
        <v>92108740</v>
      </c>
      <c r="G18" s="71">
        <f t="shared" si="1"/>
        <v>100586974</v>
      </c>
      <c r="H18" s="71">
        <f t="shared" si="1"/>
        <v>111961813</v>
      </c>
      <c r="I18" s="71">
        <f t="shared" si="1"/>
        <v>304657527</v>
      </c>
      <c r="J18" s="71">
        <f t="shared" si="1"/>
        <v>133303565</v>
      </c>
      <c r="K18" s="71">
        <f t="shared" si="1"/>
        <v>112575510</v>
      </c>
      <c r="L18" s="71">
        <f t="shared" si="1"/>
        <v>194122191</v>
      </c>
      <c r="M18" s="71">
        <f t="shared" si="1"/>
        <v>440001266</v>
      </c>
      <c r="N18" s="71">
        <f t="shared" si="1"/>
        <v>75370850</v>
      </c>
      <c r="O18" s="71">
        <f t="shared" si="1"/>
        <v>173311061</v>
      </c>
      <c r="P18" s="71">
        <f t="shared" si="1"/>
        <v>211436224</v>
      </c>
      <c r="Q18" s="71">
        <f t="shared" si="1"/>
        <v>460118135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1204776928</v>
      </c>
      <c r="W18" s="71">
        <f t="shared" si="1"/>
        <v>2365341624</v>
      </c>
      <c r="X18" s="71">
        <f t="shared" si="1"/>
        <v>-1160564696</v>
      </c>
      <c r="Y18" s="66">
        <f>+IF(W18&lt;&gt;0,(X18/W18)*100,0)</f>
        <v>-49.06541550803065</v>
      </c>
      <c r="Z18" s="72">
        <f t="shared" si="1"/>
        <v>3153793449</v>
      </c>
    </row>
    <row r="19" spans="1:26" ht="12.75">
      <c r="A19" s="68" t="s">
        <v>42</v>
      </c>
      <c r="B19" s="73">
        <f>+B10-B18</f>
        <v>-1655557478</v>
      </c>
      <c r="C19" s="73">
        <f>+C10-C18</f>
        <v>0</v>
      </c>
      <c r="D19" s="74">
        <f aca="true" t="shared" si="2" ref="D19:Z19">+D10-D18</f>
        <v>-574413128</v>
      </c>
      <c r="E19" s="75">
        <f t="shared" si="2"/>
        <v>-369990064</v>
      </c>
      <c r="F19" s="75">
        <f t="shared" si="2"/>
        <v>277113991</v>
      </c>
      <c r="G19" s="75">
        <f t="shared" si="2"/>
        <v>77352712</v>
      </c>
      <c r="H19" s="75">
        <f t="shared" si="2"/>
        <v>64494270</v>
      </c>
      <c r="I19" s="75">
        <f t="shared" si="2"/>
        <v>418960973</v>
      </c>
      <c r="J19" s="75">
        <f t="shared" si="2"/>
        <v>28478943</v>
      </c>
      <c r="K19" s="75">
        <f t="shared" si="2"/>
        <v>47138128</v>
      </c>
      <c r="L19" s="75">
        <f t="shared" si="2"/>
        <v>106153802</v>
      </c>
      <c r="M19" s="75">
        <f t="shared" si="2"/>
        <v>181770873</v>
      </c>
      <c r="N19" s="75">
        <f t="shared" si="2"/>
        <v>81130697</v>
      </c>
      <c r="O19" s="75">
        <f t="shared" si="2"/>
        <v>-15316575</v>
      </c>
      <c r="P19" s="75">
        <f t="shared" si="2"/>
        <v>69041063</v>
      </c>
      <c r="Q19" s="75">
        <f t="shared" si="2"/>
        <v>134855185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735587031</v>
      </c>
      <c r="W19" s="75">
        <f>IF(E10=E18,0,W10-W18)</f>
        <v>-277489422</v>
      </c>
      <c r="X19" s="75">
        <f t="shared" si="2"/>
        <v>1013076453</v>
      </c>
      <c r="Y19" s="76">
        <f>+IF(W19&lt;&gt;0,(X19/W19)*100,0)</f>
        <v>-365.0865123788394</v>
      </c>
      <c r="Z19" s="77">
        <f t="shared" si="2"/>
        <v>-369990064</v>
      </c>
    </row>
    <row r="20" spans="1:26" ht="20.25">
      <c r="A20" s="78" t="s">
        <v>43</v>
      </c>
      <c r="B20" s="79">
        <v>151382785</v>
      </c>
      <c r="C20" s="79">
        <v>0</v>
      </c>
      <c r="D20" s="80">
        <v>170615000</v>
      </c>
      <c r="E20" s="81">
        <v>170615000</v>
      </c>
      <c r="F20" s="81">
        <v>0</v>
      </c>
      <c r="G20" s="81">
        <v>16432000</v>
      </c>
      <c r="H20" s="81">
        <v>8065000</v>
      </c>
      <c r="I20" s="81">
        <v>24497000</v>
      </c>
      <c r="J20" s="81">
        <v>29739000</v>
      </c>
      <c r="K20" s="81">
        <v>11520000</v>
      </c>
      <c r="L20" s="81">
        <v>5914000</v>
      </c>
      <c r="M20" s="81">
        <v>47173000</v>
      </c>
      <c r="N20" s="81">
        <v>6733000</v>
      </c>
      <c r="O20" s="81">
        <v>4664000</v>
      </c>
      <c r="P20" s="81">
        <v>79268000</v>
      </c>
      <c r="Q20" s="81">
        <v>90665000</v>
      </c>
      <c r="R20" s="81">
        <v>0</v>
      </c>
      <c r="S20" s="81">
        <v>0</v>
      </c>
      <c r="T20" s="81">
        <v>0</v>
      </c>
      <c r="U20" s="81">
        <v>0</v>
      </c>
      <c r="V20" s="81">
        <v>162335000</v>
      </c>
      <c r="W20" s="81">
        <v>127961244</v>
      </c>
      <c r="X20" s="81">
        <v>34373756</v>
      </c>
      <c r="Y20" s="82">
        <v>26.86</v>
      </c>
      <c r="Z20" s="83">
        <v>170615000</v>
      </c>
    </row>
    <row r="21" spans="1:26" ht="41.25">
      <c r="A21" s="84" t="s">
        <v>107</v>
      </c>
      <c r="B21" s="85">
        <v>0</v>
      </c>
      <c r="C21" s="85">
        <v>0</v>
      </c>
      <c r="D21" s="86">
        <v>1000000</v>
      </c>
      <c r="E21" s="87">
        <v>1000000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749997</v>
      </c>
      <c r="X21" s="87">
        <v>-749997</v>
      </c>
      <c r="Y21" s="88">
        <v>-100</v>
      </c>
      <c r="Z21" s="89">
        <v>1000000</v>
      </c>
    </row>
    <row r="22" spans="1:26" ht="12.75">
      <c r="A22" s="90" t="s">
        <v>108</v>
      </c>
      <c r="B22" s="91">
        <f>SUM(B19:B21)</f>
        <v>-1504174693</v>
      </c>
      <c r="C22" s="91">
        <f>SUM(C19:C21)</f>
        <v>0</v>
      </c>
      <c r="D22" s="92">
        <f aca="true" t="shared" si="3" ref="D22:Z22">SUM(D19:D21)</f>
        <v>-402798128</v>
      </c>
      <c r="E22" s="93">
        <f t="shared" si="3"/>
        <v>-198375064</v>
      </c>
      <c r="F22" s="93">
        <f t="shared" si="3"/>
        <v>277113991</v>
      </c>
      <c r="G22" s="93">
        <f t="shared" si="3"/>
        <v>93784712</v>
      </c>
      <c r="H22" s="93">
        <f t="shared" si="3"/>
        <v>72559270</v>
      </c>
      <c r="I22" s="93">
        <f t="shared" si="3"/>
        <v>443457973</v>
      </c>
      <c r="J22" s="93">
        <f t="shared" si="3"/>
        <v>58217943</v>
      </c>
      <c r="K22" s="93">
        <f t="shared" si="3"/>
        <v>58658128</v>
      </c>
      <c r="L22" s="93">
        <f t="shared" si="3"/>
        <v>112067802</v>
      </c>
      <c r="M22" s="93">
        <f t="shared" si="3"/>
        <v>228943873</v>
      </c>
      <c r="N22" s="93">
        <f t="shared" si="3"/>
        <v>87863697</v>
      </c>
      <c r="O22" s="93">
        <f t="shared" si="3"/>
        <v>-10652575</v>
      </c>
      <c r="P22" s="93">
        <f t="shared" si="3"/>
        <v>148309063</v>
      </c>
      <c r="Q22" s="93">
        <f t="shared" si="3"/>
        <v>225520185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897922031</v>
      </c>
      <c r="W22" s="93">
        <f t="shared" si="3"/>
        <v>-148778181</v>
      </c>
      <c r="X22" s="93">
        <f t="shared" si="3"/>
        <v>1046700212</v>
      </c>
      <c r="Y22" s="94">
        <f>+IF(W22&lt;&gt;0,(X22/W22)*100,0)</f>
        <v>-703.5307226938068</v>
      </c>
      <c r="Z22" s="95">
        <f t="shared" si="3"/>
        <v>-198375064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-1504174693</v>
      </c>
      <c r="C24" s="73">
        <f>SUM(C22:C23)</f>
        <v>0</v>
      </c>
      <c r="D24" s="74">
        <f aca="true" t="shared" si="4" ref="D24:Z24">SUM(D22:D23)</f>
        <v>-402798128</v>
      </c>
      <c r="E24" s="75">
        <f t="shared" si="4"/>
        <v>-198375064</v>
      </c>
      <c r="F24" s="75">
        <f t="shared" si="4"/>
        <v>277113991</v>
      </c>
      <c r="G24" s="75">
        <f t="shared" si="4"/>
        <v>93784712</v>
      </c>
      <c r="H24" s="75">
        <f t="shared" si="4"/>
        <v>72559270</v>
      </c>
      <c r="I24" s="75">
        <f t="shared" si="4"/>
        <v>443457973</v>
      </c>
      <c r="J24" s="75">
        <f t="shared" si="4"/>
        <v>58217943</v>
      </c>
      <c r="K24" s="75">
        <f t="shared" si="4"/>
        <v>58658128</v>
      </c>
      <c r="L24" s="75">
        <f t="shared" si="4"/>
        <v>112067802</v>
      </c>
      <c r="M24" s="75">
        <f t="shared" si="4"/>
        <v>228943873</v>
      </c>
      <c r="N24" s="75">
        <f t="shared" si="4"/>
        <v>87863697</v>
      </c>
      <c r="O24" s="75">
        <f t="shared" si="4"/>
        <v>-10652575</v>
      </c>
      <c r="P24" s="75">
        <f t="shared" si="4"/>
        <v>148309063</v>
      </c>
      <c r="Q24" s="75">
        <f t="shared" si="4"/>
        <v>225520185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897922031</v>
      </c>
      <c r="W24" s="75">
        <f t="shared" si="4"/>
        <v>-148778181</v>
      </c>
      <c r="X24" s="75">
        <f t="shared" si="4"/>
        <v>1046700212</v>
      </c>
      <c r="Y24" s="76">
        <f>+IF(W24&lt;&gt;0,(X24/W24)*100,0)</f>
        <v>-703.5307226938068</v>
      </c>
      <c r="Z24" s="77">
        <f t="shared" si="4"/>
        <v>-198375064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137528796</v>
      </c>
      <c r="C27" s="21">
        <v>0</v>
      </c>
      <c r="D27" s="103">
        <v>220615001</v>
      </c>
      <c r="E27" s="104">
        <v>220615001</v>
      </c>
      <c r="F27" s="104">
        <v>0</v>
      </c>
      <c r="G27" s="104">
        <v>8728427</v>
      </c>
      <c r="H27" s="104">
        <v>11622270</v>
      </c>
      <c r="I27" s="104">
        <v>20350697</v>
      </c>
      <c r="J27" s="104">
        <v>19175298</v>
      </c>
      <c r="K27" s="104">
        <v>12052223</v>
      </c>
      <c r="L27" s="104">
        <v>5797795</v>
      </c>
      <c r="M27" s="104">
        <v>37025316</v>
      </c>
      <c r="N27" s="104">
        <v>1480519</v>
      </c>
      <c r="O27" s="104">
        <v>3494317</v>
      </c>
      <c r="P27" s="104">
        <v>31404433</v>
      </c>
      <c r="Q27" s="104">
        <v>36379269</v>
      </c>
      <c r="R27" s="104">
        <v>0</v>
      </c>
      <c r="S27" s="104">
        <v>0</v>
      </c>
      <c r="T27" s="104">
        <v>0</v>
      </c>
      <c r="U27" s="104">
        <v>0</v>
      </c>
      <c r="V27" s="104">
        <v>93755282</v>
      </c>
      <c r="W27" s="104">
        <v>165461157</v>
      </c>
      <c r="X27" s="104">
        <v>-71705875</v>
      </c>
      <c r="Y27" s="105">
        <v>-43.34</v>
      </c>
      <c r="Z27" s="106">
        <v>220615001</v>
      </c>
    </row>
    <row r="28" spans="1:26" ht="12.75">
      <c r="A28" s="107" t="s">
        <v>47</v>
      </c>
      <c r="B28" s="18">
        <v>114102171</v>
      </c>
      <c r="C28" s="18">
        <v>0</v>
      </c>
      <c r="D28" s="58">
        <v>111287016</v>
      </c>
      <c r="E28" s="59">
        <v>111320750</v>
      </c>
      <c r="F28" s="59">
        <v>0</v>
      </c>
      <c r="G28" s="59">
        <v>5087306</v>
      </c>
      <c r="H28" s="59">
        <v>10868699</v>
      </c>
      <c r="I28" s="59">
        <v>15956005</v>
      </c>
      <c r="J28" s="59">
        <v>11850579</v>
      </c>
      <c r="K28" s="59">
        <v>5223913</v>
      </c>
      <c r="L28" s="59">
        <v>4078939</v>
      </c>
      <c r="M28" s="59">
        <v>21153431</v>
      </c>
      <c r="N28" s="59">
        <v>1480519</v>
      </c>
      <c r="O28" s="59">
        <v>2750159</v>
      </c>
      <c r="P28" s="59">
        <v>6916255</v>
      </c>
      <c r="Q28" s="59">
        <v>11146933</v>
      </c>
      <c r="R28" s="59">
        <v>0</v>
      </c>
      <c r="S28" s="59">
        <v>0</v>
      </c>
      <c r="T28" s="59">
        <v>0</v>
      </c>
      <c r="U28" s="59">
        <v>0</v>
      </c>
      <c r="V28" s="59">
        <v>48256369</v>
      </c>
      <c r="W28" s="59">
        <v>83490489</v>
      </c>
      <c r="X28" s="59">
        <v>-35234120</v>
      </c>
      <c r="Y28" s="60">
        <v>-42.2</v>
      </c>
      <c r="Z28" s="61">
        <v>111320750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109327985</v>
      </c>
      <c r="E31" s="59">
        <v>109294251</v>
      </c>
      <c r="F31" s="59">
        <v>0</v>
      </c>
      <c r="G31" s="59">
        <v>3641121</v>
      </c>
      <c r="H31" s="59">
        <v>753571</v>
      </c>
      <c r="I31" s="59">
        <v>4394692</v>
      </c>
      <c r="J31" s="59">
        <v>7324719</v>
      </c>
      <c r="K31" s="59">
        <v>6828310</v>
      </c>
      <c r="L31" s="59">
        <v>1718856</v>
      </c>
      <c r="M31" s="59">
        <v>15871885</v>
      </c>
      <c r="N31" s="59">
        <v>0</v>
      </c>
      <c r="O31" s="59">
        <v>744158</v>
      </c>
      <c r="P31" s="59">
        <v>24488178</v>
      </c>
      <c r="Q31" s="59">
        <v>25232336</v>
      </c>
      <c r="R31" s="59">
        <v>0</v>
      </c>
      <c r="S31" s="59">
        <v>0</v>
      </c>
      <c r="T31" s="59">
        <v>0</v>
      </c>
      <c r="U31" s="59">
        <v>0</v>
      </c>
      <c r="V31" s="59">
        <v>45498913</v>
      </c>
      <c r="W31" s="59">
        <v>81970668</v>
      </c>
      <c r="X31" s="59">
        <v>-36471755</v>
      </c>
      <c r="Y31" s="60">
        <v>-44.49</v>
      </c>
      <c r="Z31" s="61">
        <v>109294251</v>
      </c>
    </row>
    <row r="32" spans="1:26" ht="12.75">
      <c r="A32" s="68" t="s">
        <v>50</v>
      </c>
      <c r="B32" s="21">
        <f>SUM(B28:B31)</f>
        <v>114102171</v>
      </c>
      <c r="C32" s="21">
        <f>SUM(C28:C31)</f>
        <v>0</v>
      </c>
      <c r="D32" s="103">
        <f aca="true" t="shared" si="5" ref="D32:Z32">SUM(D28:D31)</f>
        <v>220615001</v>
      </c>
      <c r="E32" s="104">
        <f t="shared" si="5"/>
        <v>220615001</v>
      </c>
      <c r="F32" s="104">
        <f t="shared" si="5"/>
        <v>0</v>
      </c>
      <c r="G32" s="104">
        <f t="shared" si="5"/>
        <v>8728427</v>
      </c>
      <c r="H32" s="104">
        <f t="shared" si="5"/>
        <v>11622270</v>
      </c>
      <c r="I32" s="104">
        <f t="shared" si="5"/>
        <v>20350697</v>
      </c>
      <c r="J32" s="104">
        <f t="shared" si="5"/>
        <v>19175298</v>
      </c>
      <c r="K32" s="104">
        <f t="shared" si="5"/>
        <v>12052223</v>
      </c>
      <c r="L32" s="104">
        <f t="shared" si="5"/>
        <v>5797795</v>
      </c>
      <c r="M32" s="104">
        <f t="shared" si="5"/>
        <v>37025316</v>
      </c>
      <c r="N32" s="104">
        <f t="shared" si="5"/>
        <v>1480519</v>
      </c>
      <c r="O32" s="104">
        <f t="shared" si="5"/>
        <v>3494317</v>
      </c>
      <c r="P32" s="104">
        <f t="shared" si="5"/>
        <v>31404433</v>
      </c>
      <c r="Q32" s="104">
        <f t="shared" si="5"/>
        <v>36379269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93755282</v>
      </c>
      <c r="W32" s="104">
        <f t="shared" si="5"/>
        <v>165461157</v>
      </c>
      <c r="X32" s="104">
        <f t="shared" si="5"/>
        <v>-71705875</v>
      </c>
      <c r="Y32" s="105">
        <f>+IF(W32&lt;&gt;0,(X32/W32)*100,0)</f>
        <v>-43.33698391822559</v>
      </c>
      <c r="Z32" s="106">
        <f t="shared" si="5"/>
        <v>220615001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2683291732</v>
      </c>
      <c r="C35" s="18">
        <v>0</v>
      </c>
      <c r="D35" s="58">
        <v>0</v>
      </c>
      <c r="E35" s="59">
        <v>0</v>
      </c>
      <c r="F35" s="59">
        <v>3322877047</v>
      </c>
      <c r="G35" s="59">
        <v>-103044717</v>
      </c>
      <c r="H35" s="59">
        <v>-295902120</v>
      </c>
      <c r="I35" s="59">
        <v>2923930210</v>
      </c>
      <c r="J35" s="59">
        <v>71940998</v>
      </c>
      <c r="K35" s="59">
        <v>73769189</v>
      </c>
      <c r="L35" s="59">
        <v>114391958</v>
      </c>
      <c r="M35" s="59">
        <v>260102145</v>
      </c>
      <c r="N35" s="59">
        <v>58231307</v>
      </c>
      <c r="O35" s="59">
        <v>93814634</v>
      </c>
      <c r="P35" s="59">
        <v>175127813</v>
      </c>
      <c r="Q35" s="59">
        <v>327173754</v>
      </c>
      <c r="R35" s="59">
        <v>0</v>
      </c>
      <c r="S35" s="59">
        <v>0</v>
      </c>
      <c r="T35" s="59">
        <v>0</v>
      </c>
      <c r="U35" s="59">
        <v>0</v>
      </c>
      <c r="V35" s="59">
        <v>3511206109</v>
      </c>
      <c r="W35" s="59">
        <v>0</v>
      </c>
      <c r="X35" s="59">
        <v>3511206109</v>
      </c>
      <c r="Y35" s="60">
        <v>0</v>
      </c>
      <c r="Z35" s="61">
        <v>0</v>
      </c>
    </row>
    <row r="36" spans="1:26" ht="12.75">
      <c r="A36" s="57" t="s">
        <v>53</v>
      </c>
      <c r="B36" s="18">
        <v>5065329197</v>
      </c>
      <c r="C36" s="18">
        <v>0</v>
      </c>
      <c r="D36" s="58">
        <v>3860072177</v>
      </c>
      <c r="E36" s="59">
        <v>4064495241</v>
      </c>
      <c r="F36" s="59">
        <v>5473536407</v>
      </c>
      <c r="G36" s="59">
        <v>35219081</v>
      </c>
      <c r="H36" s="59">
        <v>6289347</v>
      </c>
      <c r="I36" s="59">
        <v>5515044835</v>
      </c>
      <c r="J36" s="59">
        <v>-410189641</v>
      </c>
      <c r="K36" s="59">
        <v>12052223</v>
      </c>
      <c r="L36" s="59">
        <v>5797795</v>
      </c>
      <c r="M36" s="59">
        <v>-392339623</v>
      </c>
      <c r="N36" s="59">
        <v>1480519</v>
      </c>
      <c r="O36" s="59">
        <v>3494317</v>
      </c>
      <c r="P36" s="59">
        <v>39110542</v>
      </c>
      <c r="Q36" s="59">
        <v>44085378</v>
      </c>
      <c r="R36" s="59">
        <v>0</v>
      </c>
      <c r="S36" s="59">
        <v>0</v>
      </c>
      <c r="T36" s="59">
        <v>0</v>
      </c>
      <c r="U36" s="59">
        <v>0</v>
      </c>
      <c r="V36" s="59">
        <v>5166790590</v>
      </c>
      <c r="W36" s="59">
        <v>3048371334</v>
      </c>
      <c r="X36" s="59">
        <v>2118419256</v>
      </c>
      <c r="Y36" s="60">
        <v>69.49</v>
      </c>
      <c r="Z36" s="61">
        <v>4064495241</v>
      </c>
    </row>
    <row r="37" spans="1:26" ht="12.75">
      <c r="A37" s="57" t="s">
        <v>54</v>
      </c>
      <c r="B37" s="18">
        <v>7835171634</v>
      </c>
      <c r="C37" s="18">
        <v>0</v>
      </c>
      <c r="D37" s="58">
        <v>4262870305</v>
      </c>
      <c r="E37" s="59">
        <v>4262870305</v>
      </c>
      <c r="F37" s="59">
        <v>6364186230</v>
      </c>
      <c r="G37" s="59">
        <v>-179328749</v>
      </c>
      <c r="H37" s="59">
        <v>699297095</v>
      </c>
      <c r="I37" s="59">
        <v>6884154576</v>
      </c>
      <c r="J37" s="59">
        <v>801464482</v>
      </c>
      <c r="K37" s="59">
        <v>27145388</v>
      </c>
      <c r="L37" s="59">
        <v>8121955</v>
      </c>
      <c r="M37" s="59">
        <v>836731825</v>
      </c>
      <c r="N37" s="59">
        <v>-28154516</v>
      </c>
      <c r="O37" s="59">
        <v>107961516</v>
      </c>
      <c r="P37" s="59">
        <v>808292</v>
      </c>
      <c r="Q37" s="59">
        <v>80615292</v>
      </c>
      <c r="R37" s="59">
        <v>0</v>
      </c>
      <c r="S37" s="59">
        <v>0</v>
      </c>
      <c r="T37" s="59">
        <v>0</v>
      </c>
      <c r="U37" s="59">
        <v>0</v>
      </c>
      <c r="V37" s="59">
        <v>7801501693</v>
      </c>
      <c r="W37" s="59">
        <v>3197152728</v>
      </c>
      <c r="X37" s="59">
        <v>4604348965</v>
      </c>
      <c r="Y37" s="60">
        <v>144.01</v>
      </c>
      <c r="Z37" s="61">
        <v>4262870305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1417623970</v>
      </c>
      <c r="C39" s="18">
        <v>0</v>
      </c>
      <c r="D39" s="58">
        <v>-402798128</v>
      </c>
      <c r="E39" s="59">
        <v>-402798128</v>
      </c>
      <c r="F39" s="59">
        <v>2432227226</v>
      </c>
      <c r="G39" s="59">
        <v>111503118</v>
      </c>
      <c r="H39" s="59">
        <v>-988909873</v>
      </c>
      <c r="I39" s="59">
        <v>1554820471</v>
      </c>
      <c r="J39" s="59">
        <v>-1139713119</v>
      </c>
      <c r="K39" s="59">
        <v>58676023</v>
      </c>
      <c r="L39" s="59">
        <v>112067802</v>
      </c>
      <c r="M39" s="59">
        <v>-968969294</v>
      </c>
      <c r="N39" s="59">
        <v>87866344</v>
      </c>
      <c r="O39" s="59">
        <v>-10652566</v>
      </c>
      <c r="P39" s="59">
        <v>213430060</v>
      </c>
      <c r="Q39" s="59">
        <v>290643838</v>
      </c>
      <c r="R39" s="59">
        <v>0</v>
      </c>
      <c r="S39" s="59">
        <v>0</v>
      </c>
      <c r="T39" s="59">
        <v>0</v>
      </c>
      <c r="U39" s="59">
        <v>0</v>
      </c>
      <c r="V39" s="59">
        <v>876495015</v>
      </c>
      <c r="W39" s="59">
        <v>-302098491</v>
      </c>
      <c r="X39" s="59">
        <v>1178593506</v>
      </c>
      <c r="Y39" s="60">
        <v>-390.14</v>
      </c>
      <c r="Z39" s="61">
        <v>-402798128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-2763285103</v>
      </c>
      <c r="C42" s="18">
        <v>0</v>
      </c>
      <c r="D42" s="58">
        <v>-2478023092</v>
      </c>
      <c r="E42" s="59">
        <v>-2420600028</v>
      </c>
      <c r="F42" s="59">
        <v>-90865998</v>
      </c>
      <c r="G42" s="59">
        <v>-99407860</v>
      </c>
      <c r="H42" s="59">
        <v>-111600403</v>
      </c>
      <c r="I42" s="59">
        <v>-301874261</v>
      </c>
      <c r="J42" s="59">
        <v>-133108846</v>
      </c>
      <c r="K42" s="59">
        <v>-111972369</v>
      </c>
      <c r="L42" s="59">
        <v>-194025680</v>
      </c>
      <c r="M42" s="59">
        <v>-439106895</v>
      </c>
      <c r="N42" s="59">
        <v>-75009815</v>
      </c>
      <c r="O42" s="59">
        <v>-173134844</v>
      </c>
      <c r="P42" s="59">
        <v>-210952082</v>
      </c>
      <c r="Q42" s="59">
        <v>-459096741</v>
      </c>
      <c r="R42" s="59">
        <v>0</v>
      </c>
      <c r="S42" s="59">
        <v>0</v>
      </c>
      <c r="T42" s="59">
        <v>0</v>
      </c>
      <c r="U42" s="59">
        <v>0</v>
      </c>
      <c r="V42" s="59">
        <v>-1200077897</v>
      </c>
      <c r="W42" s="59">
        <v>-1815446565</v>
      </c>
      <c r="X42" s="59">
        <v>615368668</v>
      </c>
      <c r="Y42" s="60">
        <v>-33.9</v>
      </c>
      <c r="Z42" s="61">
        <v>-2420600028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79295034</v>
      </c>
      <c r="C44" s="18">
        <v>0</v>
      </c>
      <c r="D44" s="58">
        <v>-39753679</v>
      </c>
      <c r="E44" s="59">
        <v>0</v>
      </c>
      <c r="F44" s="59">
        <v>40400069</v>
      </c>
      <c r="G44" s="59">
        <v>-40344766</v>
      </c>
      <c r="H44" s="59">
        <v>-500145</v>
      </c>
      <c r="I44" s="59">
        <v>-444842</v>
      </c>
      <c r="J44" s="59">
        <v>495514</v>
      </c>
      <c r="K44" s="59">
        <v>38645</v>
      </c>
      <c r="L44" s="59">
        <v>-83822</v>
      </c>
      <c r="M44" s="59">
        <v>450337</v>
      </c>
      <c r="N44" s="59">
        <v>64991</v>
      </c>
      <c r="O44" s="59">
        <v>75177</v>
      </c>
      <c r="P44" s="59">
        <v>-78174</v>
      </c>
      <c r="Q44" s="59">
        <v>61994</v>
      </c>
      <c r="R44" s="59">
        <v>0</v>
      </c>
      <c r="S44" s="59">
        <v>0</v>
      </c>
      <c r="T44" s="59">
        <v>0</v>
      </c>
      <c r="U44" s="59">
        <v>0</v>
      </c>
      <c r="V44" s="59">
        <v>67489</v>
      </c>
      <c r="W44" s="59">
        <v>-29815259</v>
      </c>
      <c r="X44" s="59">
        <v>29882748</v>
      </c>
      <c r="Y44" s="60">
        <v>-100.23</v>
      </c>
      <c r="Z44" s="61">
        <v>0</v>
      </c>
    </row>
    <row r="45" spans="1:26" ht="12.75">
      <c r="A45" s="68" t="s">
        <v>61</v>
      </c>
      <c r="B45" s="21">
        <v>-2680631974</v>
      </c>
      <c r="C45" s="21">
        <v>0</v>
      </c>
      <c r="D45" s="103">
        <v>-2517776771</v>
      </c>
      <c r="E45" s="104">
        <v>-2420600028</v>
      </c>
      <c r="F45" s="104">
        <v>10311255</v>
      </c>
      <c r="G45" s="104">
        <f>+F45+G42+G43+G44+G83</f>
        <v>-186643063</v>
      </c>
      <c r="H45" s="104">
        <f>+G45+H42+H43+H44+H83</f>
        <v>-301222120</v>
      </c>
      <c r="I45" s="104">
        <f>+H45</f>
        <v>-301222120</v>
      </c>
      <c r="J45" s="104">
        <f>+H45+J42+J43+J44+J83</f>
        <v>-433851061</v>
      </c>
      <c r="K45" s="104">
        <f>+J45+K42+K43+K44+K83</f>
        <v>-545784785</v>
      </c>
      <c r="L45" s="104">
        <f>+K45+L42+L43+L44+L83</f>
        <v>-739894287</v>
      </c>
      <c r="M45" s="104">
        <f>+L45</f>
        <v>-739894287</v>
      </c>
      <c r="N45" s="104">
        <f>+L45+N42+N43+N44+N83</f>
        <v>-814839111</v>
      </c>
      <c r="O45" s="104">
        <f>+N45+O42+O43+O44+O83</f>
        <v>-987898778</v>
      </c>
      <c r="P45" s="104">
        <f>+O45+P42+P43+P44+P83</f>
        <v>-1198729044</v>
      </c>
      <c r="Q45" s="104">
        <f>+P45</f>
        <v>-1198729044</v>
      </c>
      <c r="R45" s="104">
        <f>+P45+R42+R43+R44+R83</f>
        <v>-1198729044</v>
      </c>
      <c r="S45" s="104">
        <f>+R45+S42+S43+S44+S83</f>
        <v>-1198729044</v>
      </c>
      <c r="T45" s="104">
        <f>+S45+T42+T43+T44+T83</f>
        <v>-1198729044</v>
      </c>
      <c r="U45" s="104">
        <f>+T45</f>
        <v>-1198729044</v>
      </c>
      <c r="V45" s="104">
        <f>+U45</f>
        <v>-1198729044</v>
      </c>
      <c r="W45" s="104">
        <f>+W83+W42+W43+W44</f>
        <v>-1845261824</v>
      </c>
      <c r="X45" s="104">
        <f>+V45-W45</f>
        <v>646532780</v>
      </c>
      <c r="Y45" s="105">
        <f>+IF(W45&lt;&gt;0,+(X45/W45)*100,0)</f>
        <v>-35.037454934091784</v>
      </c>
      <c r="Z45" s="106">
        <v>-2420600028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376085167</v>
      </c>
      <c r="C68" s="18">
        <v>0</v>
      </c>
      <c r="D68" s="19">
        <v>311695687</v>
      </c>
      <c r="E68" s="20">
        <v>376695687</v>
      </c>
      <c r="F68" s="20">
        <v>28160510</v>
      </c>
      <c r="G68" s="20">
        <v>28127209</v>
      </c>
      <c r="H68" s="20">
        <v>28018259</v>
      </c>
      <c r="I68" s="20">
        <v>84305978</v>
      </c>
      <c r="J68" s="20">
        <v>28126377</v>
      </c>
      <c r="K68" s="20">
        <v>28115122</v>
      </c>
      <c r="L68" s="20">
        <v>28134622</v>
      </c>
      <c r="M68" s="20">
        <v>84376121</v>
      </c>
      <c r="N68" s="20">
        <v>28142155</v>
      </c>
      <c r="O68" s="20">
        <v>28126664</v>
      </c>
      <c r="P68" s="20">
        <v>27048240</v>
      </c>
      <c r="Q68" s="20">
        <v>83317059</v>
      </c>
      <c r="R68" s="20">
        <v>0</v>
      </c>
      <c r="S68" s="20">
        <v>0</v>
      </c>
      <c r="T68" s="20">
        <v>0</v>
      </c>
      <c r="U68" s="20">
        <v>0</v>
      </c>
      <c r="V68" s="20">
        <v>251999158</v>
      </c>
      <c r="W68" s="20">
        <v>282521727</v>
      </c>
      <c r="X68" s="20">
        <v>0</v>
      </c>
      <c r="Y68" s="19">
        <v>0</v>
      </c>
      <c r="Z68" s="22">
        <v>376695687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571939711</v>
      </c>
      <c r="C70" s="18">
        <v>0</v>
      </c>
      <c r="D70" s="19">
        <v>761499379</v>
      </c>
      <c r="E70" s="20">
        <v>731499379</v>
      </c>
      <c r="F70" s="20">
        <v>60758484</v>
      </c>
      <c r="G70" s="20">
        <v>64585823</v>
      </c>
      <c r="H70" s="20">
        <v>67199313</v>
      </c>
      <c r="I70" s="20">
        <v>192543620</v>
      </c>
      <c r="J70" s="20">
        <v>56944958</v>
      </c>
      <c r="K70" s="20">
        <v>48772551</v>
      </c>
      <c r="L70" s="20">
        <v>49629911</v>
      </c>
      <c r="M70" s="20">
        <v>155347420</v>
      </c>
      <c r="N70" s="20">
        <v>53722349</v>
      </c>
      <c r="O70" s="20">
        <v>48299114</v>
      </c>
      <c r="P70" s="20">
        <v>50291052</v>
      </c>
      <c r="Q70" s="20">
        <v>152312515</v>
      </c>
      <c r="R70" s="20">
        <v>0</v>
      </c>
      <c r="S70" s="20">
        <v>0</v>
      </c>
      <c r="T70" s="20">
        <v>0</v>
      </c>
      <c r="U70" s="20">
        <v>0</v>
      </c>
      <c r="V70" s="20">
        <v>500203555</v>
      </c>
      <c r="W70" s="20">
        <v>548624502</v>
      </c>
      <c r="X70" s="20">
        <v>0</v>
      </c>
      <c r="Y70" s="19">
        <v>0</v>
      </c>
      <c r="Z70" s="22">
        <v>731499379</v>
      </c>
    </row>
    <row r="71" spans="1:26" ht="12.75" hidden="1">
      <c r="A71" s="38" t="s">
        <v>67</v>
      </c>
      <c r="B71" s="18">
        <v>327134980</v>
      </c>
      <c r="C71" s="18">
        <v>0</v>
      </c>
      <c r="D71" s="19">
        <v>359182759</v>
      </c>
      <c r="E71" s="20">
        <v>359182759</v>
      </c>
      <c r="F71" s="20">
        <v>25389790</v>
      </c>
      <c r="G71" s="20">
        <v>36020085</v>
      </c>
      <c r="H71" s="20">
        <v>38256045</v>
      </c>
      <c r="I71" s="20">
        <v>99665920</v>
      </c>
      <c r="J71" s="20">
        <v>33402789</v>
      </c>
      <c r="K71" s="20">
        <v>33849546</v>
      </c>
      <c r="L71" s="20">
        <v>30713736</v>
      </c>
      <c r="M71" s="20">
        <v>97966071</v>
      </c>
      <c r="N71" s="20">
        <v>34590535</v>
      </c>
      <c r="O71" s="20">
        <v>35738961</v>
      </c>
      <c r="P71" s="20">
        <v>31937013</v>
      </c>
      <c r="Q71" s="20">
        <v>102266509</v>
      </c>
      <c r="R71" s="20">
        <v>0</v>
      </c>
      <c r="S71" s="20">
        <v>0</v>
      </c>
      <c r="T71" s="20">
        <v>0</v>
      </c>
      <c r="U71" s="20">
        <v>0</v>
      </c>
      <c r="V71" s="20">
        <v>299898500</v>
      </c>
      <c r="W71" s="20">
        <v>269387064</v>
      </c>
      <c r="X71" s="20">
        <v>0</v>
      </c>
      <c r="Y71" s="19">
        <v>0</v>
      </c>
      <c r="Z71" s="22">
        <v>359182759</v>
      </c>
    </row>
    <row r="72" spans="1:26" ht="12.75" hidden="1">
      <c r="A72" s="38" t="s">
        <v>68</v>
      </c>
      <c r="B72" s="18">
        <v>141624521</v>
      </c>
      <c r="C72" s="18">
        <v>0</v>
      </c>
      <c r="D72" s="19">
        <v>153036786</v>
      </c>
      <c r="E72" s="20">
        <v>156036786</v>
      </c>
      <c r="F72" s="20">
        <v>14969374</v>
      </c>
      <c r="G72" s="20">
        <v>14456942</v>
      </c>
      <c r="H72" s="20">
        <v>13353724</v>
      </c>
      <c r="I72" s="20">
        <v>42780040</v>
      </c>
      <c r="J72" s="20">
        <v>12979261</v>
      </c>
      <c r="K72" s="20">
        <v>13045894</v>
      </c>
      <c r="L72" s="20">
        <v>12928510</v>
      </c>
      <c r="M72" s="20">
        <v>38953665</v>
      </c>
      <c r="N72" s="20">
        <v>13306462</v>
      </c>
      <c r="O72" s="20">
        <v>12999336</v>
      </c>
      <c r="P72" s="20">
        <v>12870887</v>
      </c>
      <c r="Q72" s="20">
        <v>39176685</v>
      </c>
      <c r="R72" s="20">
        <v>0</v>
      </c>
      <c r="S72" s="20">
        <v>0</v>
      </c>
      <c r="T72" s="20">
        <v>0</v>
      </c>
      <c r="U72" s="20">
        <v>0</v>
      </c>
      <c r="V72" s="20">
        <v>120910390</v>
      </c>
      <c r="W72" s="20">
        <v>117027585</v>
      </c>
      <c r="X72" s="20">
        <v>0</v>
      </c>
      <c r="Y72" s="19">
        <v>0</v>
      </c>
      <c r="Z72" s="22">
        <v>156036786</v>
      </c>
    </row>
    <row r="73" spans="1:26" ht="12.75" hidden="1">
      <c r="A73" s="38" t="s">
        <v>69</v>
      </c>
      <c r="B73" s="18">
        <v>86555799</v>
      </c>
      <c r="C73" s="18">
        <v>0</v>
      </c>
      <c r="D73" s="19">
        <v>90351622</v>
      </c>
      <c r="E73" s="20">
        <v>104351622</v>
      </c>
      <c r="F73" s="20">
        <v>9218345</v>
      </c>
      <c r="G73" s="20">
        <v>8906066</v>
      </c>
      <c r="H73" s="20">
        <v>8148808</v>
      </c>
      <c r="I73" s="20">
        <v>26273219</v>
      </c>
      <c r="J73" s="20">
        <v>7940462</v>
      </c>
      <c r="K73" s="20">
        <v>7911063</v>
      </c>
      <c r="L73" s="20">
        <v>7896026</v>
      </c>
      <c r="M73" s="20">
        <v>23747551</v>
      </c>
      <c r="N73" s="20">
        <v>7901089</v>
      </c>
      <c r="O73" s="20">
        <v>7864771</v>
      </c>
      <c r="P73" s="20">
        <v>7850340</v>
      </c>
      <c r="Q73" s="20">
        <v>23616200</v>
      </c>
      <c r="R73" s="20">
        <v>0</v>
      </c>
      <c r="S73" s="20">
        <v>0</v>
      </c>
      <c r="T73" s="20">
        <v>0</v>
      </c>
      <c r="U73" s="20">
        <v>0</v>
      </c>
      <c r="V73" s="20">
        <v>73636970</v>
      </c>
      <c r="W73" s="20">
        <v>78263703</v>
      </c>
      <c r="X73" s="20">
        <v>0</v>
      </c>
      <c r="Y73" s="19">
        <v>0</v>
      </c>
      <c r="Z73" s="22">
        <v>104351622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204821914</v>
      </c>
      <c r="C75" s="27">
        <v>0</v>
      </c>
      <c r="D75" s="28">
        <v>143824985</v>
      </c>
      <c r="E75" s="29">
        <v>203824985</v>
      </c>
      <c r="F75" s="29">
        <v>17860742</v>
      </c>
      <c r="G75" s="29">
        <v>17882124</v>
      </c>
      <c r="H75" s="29">
        <v>18296063</v>
      </c>
      <c r="I75" s="29">
        <v>54038929</v>
      </c>
      <c r="J75" s="29">
        <v>18673319</v>
      </c>
      <c r="K75" s="29">
        <v>19238449</v>
      </c>
      <c r="L75" s="29">
        <v>19567932</v>
      </c>
      <c r="M75" s="29">
        <v>57479700</v>
      </c>
      <c r="N75" s="29">
        <v>20058406</v>
      </c>
      <c r="O75" s="29">
        <v>20181012</v>
      </c>
      <c r="P75" s="29">
        <v>18691866</v>
      </c>
      <c r="Q75" s="29">
        <v>58931284</v>
      </c>
      <c r="R75" s="29">
        <v>0</v>
      </c>
      <c r="S75" s="29">
        <v>0</v>
      </c>
      <c r="T75" s="29">
        <v>0</v>
      </c>
      <c r="U75" s="29">
        <v>0</v>
      </c>
      <c r="V75" s="29">
        <v>170449913</v>
      </c>
      <c r="W75" s="29">
        <v>152868717</v>
      </c>
      <c r="X75" s="29">
        <v>0</v>
      </c>
      <c r="Y75" s="28">
        <v>0</v>
      </c>
      <c r="Z75" s="30">
        <v>203824985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3358095</v>
      </c>
      <c r="C83" s="18"/>
      <c r="D83" s="19"/>
      <c r="E83" s="20"/>
      <c r="F83" s="20">
        <v>60777184</v>
      </c>
      <c r="G83" s="20">
        <v>-57201692</v>
      </c>
      <c r="H83" s="20">
        <v>-2478509</v>
      </c>
      <c r="I83" s="20">
        <v>60777184</v>
      </c>
      <c r="J83" s="20">
        <v>-15609</v>
      </c>
      <c r="K83" s="20"/>
      <c r="L83" s="20"/>
      <c r="M83" s="20">
        <v>-15609</v>
      </c>
      <c r="N83" s="20"/>
      <c r="O83" s="20"/>
      <c r="P83" s="20">
        <v>199990</v>
      </c>
      <c r="Q83" s="20"/>
      <c r="R83" s="20"/>
      <c r="S83" s="20"/>
      <c r="T83" s="20"/>
      <c r="U83" s="20"/>
      <c r="V83" s="20">
        <v>60777184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21167000</v>
      </c>
      <c r="E5" s="59">
        <v>23514000</v>
      </c>
      <c r="F5" s="59">
        <v>0</v>
      </c>
      <c r="G5" s="59">
        <v>0</v>
      </c>
      <c r="H5" s="59">
        <v>0</v>
      </c>
      <c r="I5" s="59">
        <v>0</v>
      </c>
      <c r="J5" s="59">
        <v>2040335</v>
      </c>
      <c r="K5" s="59">
        <v>0</v>
      </c>
      <c r="L5" s="59">
        <v>0</v>
      </c>
      <c r="M5" s="59">
        <v>2040335</v>
      </c>
      <c r="N5" s="59">
        <v>1885264</v>
      </c>
      <c r="O5" s="59">
        <v>0</v>
      </c>
      <c r="P5" s="59">
        <v>1884870</v>
      </c>
      <c r="Q5" s="59">
        <v>3770134</v>
      </c>
      <c r="R5" s="59">
        <v>0</v>
      </c>
      <c r="S5" s="59">
        <v>0</v>
      </c>
      <c r="T5" s="59">
        <v>0</v>
      </c>
      <c r="U5" s="59">
        <v>0</v>
      </c>
      <c r="V5" s="59">
        <v>5810469</v>
      </c>
      <c r="W5" s="59">
        <v>17181144</v>
      </c>
      <c r="X5" s="59">
        <v>-11370675</v>
      </c>
      <c r="Y5" s="60">
        <v>-66.18</v>
      </c>
      <c r="Z5" s="61">
        <v>23514000</v>
      </c>
    </row>
    <row r="6" spans="1:26" ht="12.75">
      <c r="A6" s="57" t="s">
        <v>32</v>
      </c>
      <c r="B6" s="18">
        <v>0</v>
      </c>
      <c r="C6" s="18">
        <v>0</v>
      </c>
      <c r="D6" s="58">
        <v>196657997</v>
      </c>
      <c r="E6" s="59">
        <v>233914997</v>
      </c>
      <c r="F6" s="59">
        <v>0</v>
      </c>
      <c r="G6" s="59">
        <v>0</v>
      </c>
      <c r="H6" s="59">
        <v>0</v>
      </c>
      <c r="I6" s="59">
        <v>0</v>
      </c>
      <c r="J6" s="59">
        <v>16121812</v>
      </c>
      <c r="K6" s="59">
        <v>0</v>
      </c>
      <c r="L6" s="59">
        <v>0</v>
      </c>
      <c r="M6" s="59">
        <v>16121812</v>
      </c>
      <c r="N6" s="59">
        <v>-11570200</v>
      </c>
      <c r="O6" s="59">
        <v>0</v>
      </c>
      <c r="P6" s="59">
        <v>12856568</v>
      </c>
      <c r="Q6" s="59">
        <v>1286368</v>
      </c>
      <c r="R6" s="59">
        <v>0</v>
      </c>
      <c r="S6" s="59">
        <v>0</v>
      </c>
      <c r="T6" s="59">
        <v>0</v>
      </c>
      <c r="U6" s="59">
        <v>0</v>
      </c>
      <c r="V6" s="59">
        <v>17408180</v>
      </c>
      <c r="W6" s="59">
        <v>166984107</v>
      </c>
      <c r="X6" s="59">
        <v>-149575927</v>
      </c>
      <c r="Y6" s="60">
        <v>-89.57</v>
      </c>
      <c r="Z6" s="61">
        <v>233914997</v>
      </c>
    </row>
    <row r="7" spans="1:26" ht="12.75">
      <c r="A7" s="57" t="s">
        <v>33</v>
      </c>
      <c r="B7" s="18">
        <v>0</v>
      </c>
      <c r="C7" s="18">
        <v>0</v>
      </c>
      <c r="D7" s="58">
        <v>1200000</v>
      </c>
      <c r="E7" s="59">
        <v>1200000</v>
      </c>
      <c r="F7" s="59">
        <v>0</v>
      </c>
      <c r="G7" s="59">
        <v>0</v>
      </c>
      <c r="H7" s="59">
        <v>0</v>
      </c>
      <c r="I7" s="59">
        <v>0</v>
      </c>
      <c r="J7" s="59">
        <v>311712</v>
      </c>
      <c r="K7" s="59">
        <v>0</v>
      </c>
      <c r="L7" s="59">
        <v>0</v>
      </c>
      <c r="M7" s="59">
        <v>311712</v>
      </c>
      <c r="N7" s="59">
        <v>13724</v>
      </c>
      <c r="O7" s="59">
        <v>0</v>
      </c>
      <c r="P7" s="59">
        <v>8805</v>
      </c>
      <c r="Q7" s="59">
        <v>22529</v>
      </c>
      <c r="R7" s="59">
        <v>0</v>
      </c>
      <c r="S7" s="59">
        <v>0</v>
      </c>
      <c r="T7" s="59">
        <v>0</v>
      </c>
      <c r="U7" s="59">
        <v>0</v>
      </c>
      <c r="V7" s="59">
        <v>334241</v>
      </c>
      <c r="W7" s="59">
        <v>1053600</v>
      </c>
      <c r="X7" s="59">
        <v>-719359</v>
      </c>
      <c r="Y7" s="60">
        <v>-68.28</v>
      </c>
      <c r="Z7" s="61">
        <v>1200000</v>
      </c>
    </row>
    <row r="8" spans="1:26" ht="12.75">
      <c r="A8" s="57" t="s">
        <v>34</v>
      </c>
      <c r="B8" s="18">
        <v>0</v>
      </c>
      <c r="C8" s="18">
        <v>0</v>
      </c>
      <c r="D8" s="58">
        <v>133521000</v>
      </c>
      <c r="E8" s="59">
        <v>132039000</v>
      </c>
      <c r="F8" s="59">
        <v>0</v>
      </c>
      <c r="G8" s="59">
        <v>0</v>
      </c>
      <c r="H8" s="59">
        <v>0</v>
      </c>
      <c r="I8" s="59">
        <v>0</v>
      </c>
      <c r="J8" s="59">
        <v>73260</v>
      </c>
      <c r="K8" s="59">
        <v>0</v>
      </c>
      <c r="L8" s="59">
        <v>0</v>
      </c>
      <c r="M8" s="59">
        <v>73260</v>
      </c>
      <c r="N8" s="59">
        <v>331011</v>
      </c>
      <c r="O8" s="59">
        <v>0</v>
      </c>
      <c r="P8" s="59">
        <v>31338000</v>
      </c>
      <c r="Q8" s="59">
        <v>31669011</v>
      </c>
      <c r="R8" s="59">
        <v>0</v>
      </c>
      <c r="S8" s="59">
        <v>0</v>
      </c>
      <c r="T8" s="59">
        <v>0</v>
      </c>
      <c r="U8" s="59">
        <v>0</v>
      </c>
      <c r="V8" s="59">
        <v>31742271</v>
      </c>
      <c r="W8" s="59">
        <v>130125128</v>
      </c>
      <c r="X8" s="59">
        <v>-98382857</v>
      </c>
      <c r="Y8" s="60">
        <v>-75.61</v>
      </c>
      <c r="Z8" s="61">
        <v>132039000</v>
      </c>
    </row>
    <row r="9" spans="1:26" ht="12.75">
      <c r="A9" s="57" t="s">
        <v>35</v>
      </c>
      <c r="B9" s="18">
        <v>0</v>
      </c>
      <c r="C9" s="18">
        <v>0</v>
      </c>
      <c r="D9" s="58">
        <v>34186350</v>
      </c>
      <c r="E9" s="59">
        <v>79928000</v>
      </c>
      <c r="F9" s="59">
        <v>0</v>
      </c>
      <c r="G9" s="59">
        <v>0</v>
      </c>
      <c r="H9" s="59">
        <v>0</v>
      </c>
      <c r="I9" s="59">
        <v>0</v>
      </c>
      <c r="J9" s="59">
        <v>4283714</v>
      </c>
      <c r="K9" s="59">
        <v>0</v>
      </c>
      <c r="L9" s="59">
        <v>0</v>
      </c>
      <c r="M9" s="59">
        <v>4283714</v>
      </c>
      <c r="N9" s="59">
        <v>3324977</v>
      </c>
      <c r="O9" s="59">
        <v>0</v>
      </c>
      <c r="P9" s="59">
        <v>345037</v>
      </c>
      <c r="Q9" s="59">
        <v>3670014</v>
      </c>
      <c r="R9" s="59">
        <v>0</v>
      </c>
      <c r="S9" s="59">
        <v>0</v>
      </c>
      <c r="T9" s="59">
        <v>0</v>
      </c>
      <c r="U9" s="59">
        <v>0</v>
      </c>
      <c r="V9" s="59">
        <v>7953728</v>
      </c>
      <c r="W9" s="59">
        <v>48810041</v>
      </c>
      <c r="X9" s="59">
        <v>-40856313</v>
      </c>
      <c r="Y9" s="60">
        <v>-83.7</v>
      </c>
      <c r="Z9" s="61">
        <v>79928000</v>
      </c>
    </row>
    <row r="10" spans="1:26" ht="20.2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386732347</v>
      </c>
      <c r="E10" s="65">
        <f t="shared" si="0"/>
        <v>470595997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22830833</v>
      </c>
      <c r="K10" s="65">
        <f t="shared" si="0"/>
        <v>0</v>
      </c>
      <c r="L10" s="65">
        <f t="shared" si="0"/>
        <v>0</v>
      </c>
      <c r="M10" s="65">
        <f t="shared" si="0"/>
        <v>22830833</v>
      </c>
      <c r="N10" s="65">
        <f t="shared" si="0"/>
        <v>-6015224</v>
      </c>
      <c r="O10" s="65">
        <f t="shared" si="0"/>
        <v>0</v>
      </c>
      <c r="P10" s="65">
        <f t="shared" si="0"/>
        <v>46433280</v>
      </c>
      <c r="Q10" s="65">
        <f t="shared" si="0"/>
        <v>40418056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63248889</v>
      </c>
      <c r="W10" s="65">
        <f t="shared" si="0"/>
        <v>364154020</v>
      </c>
      <c r="X10" s="65">
        <f t="shared" si="0"/>
        <v>-300905131</v>
      </c>
      <c r="Y10" s="66">
        <f>+IF(W10&lt;&gt;0,(X10/W10)*100,0)</f>
        <v>-82.63128085198676</v>
      </c>
      <c r="Z10" s="67">
        <f t="shared" si="0"/>
        <v>470595997</v>
      </c>
    </row>
    <row r="11" spans="1:26" ht="12.75">
      <c r="A11" s="57" t="s">
        <v>36</v>
      </c>
      <c r="B11" s="18">
        <v>0</v>
      </c>
      <c r="C11" s="18">
        <v>0</v>
      </c>
      <c r="D11" s="58">
        <v>163859706</v>
      </c>
      <c r="E11" s="59">
        <v>153588008</v>
      </c>
      <c r="F11" s="59">
        <v>0</v>
      </c>
      <c r="G11" s="59">
        <v>0</v>
      </c>
      <c r="H11" s="59">
        <v>0</v>
      </c>
      <c r="I11" s="59">
        <v>0</v>
      </c>
      <c r="J11" s="59">
        <v>12337624</v>
      </c>
      <c r="K11" s="59">
        <v>0</v>
      </c>
      <c r="L11" s="59">
        <v>0</v>
      </c>
      <c r="M11" s="59">
        <v>12337624</v>
      </c>
      <c r="N11" s="59">
        <v>12774995</v>
      </c>
      <c r="O11" s="59">
        <v>0</v>
      </c>
      <c r="P11" s="59">
        <v>12206062</v>
      </c>
      <c r="Q11" s="59">
        <v>24981057</v>
      </c>
      <c r="R11" s="59">
        <v>0</v>
      </c>
      <c r="S11" s="59">
        <v>0</v>
      </c>
      <c r="T11" s="59">
        <v>0</v>
      </c>
      <c r="U11" s="59">
        <v>0</v>
      </c>
      <c r="V11" s="59">
        <v>37318681</v>
      </c>
      <c r="W11" s="59">
        <v>136741347</v>
      </c>
      <c r="X11" s="59">
        <v>-99422666</v>
      </c>
      <c r="Y11" s="60">
        <v>-72.71</v>
      </c>
      <c r="Z11" s="61">
        <v>153588008</v>
      </c>
    </row>
    <row r="12" spans="1:26" ht="12.75">
      <c r="A12" s="57" t="s">
        <v>37</v>
      </c>
      <c r="B12" s="18">
        <v>0</v>
      </c>
      <c r="C12" s="18">
        <v>0</v>
      </c>
      <c r="D12" s="58">
        <v>9304876</v>
      </c>
      <c r="E12" s="59">
        <v>8832999</v>
      </c>
      <c r="F12" s="59">
        <v>0</v>
      </c>
      <c r="G12" s="59">
        <v>0</v>
      </c>
      <c r="H12" s="59">
        <v>0</v>
      </c>
      <c r="I12" s="59">
        <v>0</v>
      </c>
      <c r="J12" s="59">
        <v>720323</v>
      </c>
      <c r="K12" s="59">
        <v>0</v>
      </c>
      <c r="L12" s="59">
        <v>0</v>
      </c>
      <c r="M12" s="59">
        <v>720323</v>
      </c>
      <c r="N12" s="59">
        <v>720323</v>
      </c>
      <c r="O12" s="59">
        <v>0</v>
      </c>
      <c r="P12" s="59">
        <v>722936</v>
      </c>
      <c r="Q12" s="59">
        <v>1443259</v>
      </c>
      <c r="R12" s="59">
        <v>0</v>
      </c>
      <c r="S12" s="59">
        <v>0</v>
      </c>
      <c r="T12" s="59">
        <v>0</v>
      </c>
      <c r="U12" s="59">
        <v>0</v>
      </c>
      <c r="V12" s="59">
        <v>2163582</v>
      </c>
      <c r="W12" s="59">
        <v>8097860</v>
      </c>
      <c r="X12" s="59">
        <v>-5934278</v>
      </c>
      <c r="Y12" s="60">
        <v>-73.28</v>
      </c>
      <c r="Z12" s="61">
        <v>8832999</v>
      </c>
    </row>
    <row r="13" spans="1:26" ht="12.75">
      <c r="A13" s="57" t="s">
        <v>106</v>
      </c>
      <c r="B13" s="18">
        <v>0</v>
      </c>
      <c r="C13" s="18">
        <v>0</v>
      </c>
      <c r="D13" s="58">
        <v>71095600</v>
      </c>
      <c r="E13" s="59">
        <v>71096000</v>
      </c>
      <c r="F13" s="59">
        <v>0</v>
      </c>
      <c r="G13" s="59">
        <v>0</v>
      </c>
      <c r="H13" s="59">
        <v>0</v>
      </c>
      <c r="I13" s="59">
        <v>0</v>
      </c>
      <c r="J13" s="59">
        <v>73136</v>
      </c>
      <c r="K13" s="59">
        <v>0</v>
      </c>
      <c r="L13" s="59">
        <v>0</v>
      </c>
      <c r="M13" s="59">
        <v>73136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73136</v>
      </c>
      <c r="W13" s="59">
        <v>53826306</v>
      </c>
      <c r="X13" s="59">
        <v>-53753170</v>
      </c>
      <c r="Y13" s="60">
        <v>-99.86</v>
      </c>
      <c r="Z13" s="61">
        <v>71096000</v>
      </c>
    </row>
    <row r="14" spans="1:26" ht="12.75">
      <c r="A14" s="57" t="s">
        <v>38</v>
      </c>
      <c r="B14" s="18">
        <v>0</v>
      </c>
      <c r="C14" s="18">
        <v>0</v>
      </c>
      <c r="D14" s="58">
        <v>5325000</v>
      </c>
      <c r="E14" s="59">
        <v>13250000</v>
      </c>
      <c r="F14" s="59">
        <v>0</v>
      </c>
      <c r="G14" s="59">
        <v>0</v>
      </c>
      <c r="H14" s="59">
        <v>0</v>
      </c>
      <c r="I14" s="59">
        <v>0</v>
      </c>
      <c r="J14" s="59">
        <v>1184</v>
      </c>
      <c r="K14" s="59">
        <v>0</v>
      </c>
      <c r="L14" s="59">
        <v>0</v>
      </c>
      <c r="M14" s="59">
        <v>1184</v>
      </c>
      <c r="N14" s="59">
        <v>573181</v>
      </c>
      <c r="O14" s="59">
        <v>0</v>
      </c>
      <c r="P14" s="59">
        <v>7097901</v>
      </c>
      <c r="Q14" s="59">
        <v>7671082</v>
      </c>
      <c r="R14" s="59">
        <v>0</v>
      </c>
      <c r="S14" s="59">
        <v>0</v>
      </c>
      <c r="T14" s="59">
        <v>0</v>
      </c>
      <c r="U14" s="59">
        <v>0</v>
      </c>
      <c r="V14" s="59">
        <v>7672266</v>
      </c>
      <c r="W14" s="59">
        <v>6711125</v>
      </c>
      <c r="X14" s="59">
        <v>961141</v>
      </c>
      <c r="Y14" s="60">
        <v>14.32</v>
      </c>
      <c r="Z14" s="61">
        <v>13250000</v>
      </c>
    </row>
    <row r="15" spans="1:26" ht="12.75">
      <c r="A15" s="57" t="s">
        <v>39</v>
      </c>
      <c r="B15" s="18">
        <v>0</v>
      </c>
      <c r="C15" s="18">
        <v>0</v>
      </c>
      <c r="D15" s="58">
        <v>133837965</v>
      </c>
      <c r="E15" s="59">
        <v>133345000</v>
      </c>
      <c r="F15" s="59">
        <v>0</v>
      </c>
      <c r="G15" s="59">
        <v>0</v>
      </c>
      <c r="H15" s="59">
        <v>0</v>
      </c>
      <c r="I15" s="59">
        <v>0</v>
      </c>
      <c r="J15" s="59">
        <v>535146</v>
      </c>
      <c r="K15" s="59">
        <v>0</v>
      </c>
      <c r="L15" s="59">
        <v>0</v>
      </c>
      <c r="M15" s="59">
        <v>535146</v>
      </c>
      <c r="N15" s="59">
        <v>12899864</v>
      </c>
      <c r="O15" s="59">
        <v>0</v>
      </c>
      <c r="P15" s="59">
        <v>13598629</v>
      </c>
      <c r="Q15" s="59">
        <v>26498493</v>
      </c>
      <c r="R15" s="59">
        <v>0</v>
      </c>
      <c r="S15" s="59">
        <v>0</v>
      </c>
      <c r="T15" s="59">
        <v>0</v>
      </c>
      <c r="U15" s="59">
        <v>0</v>
      </c>
      <c r="V15" s="59">
        <v>27033639</v>
      </c>
      <c r="W15" s="59">
        <v>107347019</v>
      </c>
      <c r="X15" s="59">
        <v>-80313380</v>
      </c>
      <c r="Y15" s="60">
        <v>-74.82</v>
      </c>
      <c r="Z15" s="61">
        <v>133345000</v>
      </c>
    </row>
    <row r="16" spans="1:26" ht="12.75">
      <c r="A16" s="57" t="s">
        <v>34</v>
      </c>
      <c r="B16" s="18">
        <v>0</v>
      </c>
      <c r="C16" s="18">
        <v>0</v>
      </c>
      <c r="D16" s="58">
        <v>2449500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439857</v>
      </c>
      <c r="X16" s="59">
        <v>-439857</v>
      </c>
      <c r="Y16" s="60">
        <v>-100</v>
      </c>
      <c r="Z16" s="61">
        <v>0</v>
      </c>
    </row>
    <row r="17" spans="1:26" ht="12.75">
      <c r="A17" s="57" t="s">
        <v>40</v>
      </c>
      <c r="B17" s="18">
        <v>0</v>
      </c>
      <c r="C17" s="18">
        <v>0</v>
      </c>
      <c r="D17" s="58">
        <v>98371734</v>
      </c>
      <c r="E17" s="59">
        <v>83622004</v>
      </c>
      <c r="F17" s="59">
        <v>0</v>
      </c>
      <c r="G17" s="59">
        <v>0</v>
      </c>
      <c r="H17" s="59">
        <v>0</v>
      </c>
      <c r="I17" s="59">
        <v>0</v>
      </c>
      <c r="J17" s="59">
        <v>2553628</v>
      </c>
      <c r="K17" s="59">
        <v>0</v>
      </c>
      <c r="L17" s="59">
        <v>0</v>
      </c>
      <c r="M17" s="59">
        <v>2553628</v>
      </c>
      <c r="N17" s="59">
        <v>5722069</v>
      </c>
      <c r="O17" s="59">
        <v>0</v>
      </c>
      <c r="P17" s="59">
        <v>1419286</v>
      </c>
      <c r="Q17" s="59">
        <v>7141355</v>
      </c>
      <c r="R17" s="59">
        <v>0</v>
      </c>
      <c r="S17" s="59">
        <v>0</v>
      </c>
      <c r="T17" s="59">
        <v>0</v>
      </c>
      <c r="U17" s="59">
        <v>0</v>
      </c>
      <c r="V17" s="59">
        <v>9694983</v>
      </c>
      <c r="W17" s="59">
        <v>24493077</v>
      </c>
      <c r="X17" s="59">
        <v>-14798094</v>
      </c>
      <c r="Y17" s="60">
        <v>-60.42</v>
      </c>
      <c r="Z17" s="61">
        <v>83622004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484244381</v>
      </c>
      <c r="E18" s="71">
        <f t="shared" si="1"/>
        <v>463734011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16221041</v>
      </c>
      <c r="K18" s="71">
        <f t="shared" si="1"/>
        <v>0</v>
      </c>
      <c r="L18" s="71">
        <f t="shared" si="1"/>
        <v>0</v>
      </c>
      <c r="M18" s="71">
        <f t="shared" si="1"/>
        <v>16221041</v>
      </c>
      <c r="N18" s="71">
        <f t="shared" si="1"/>
        <v>32690432</v>
      </c>
      <c r="O18" s="71">
        <f t="shared" si="1"/>
        <v>0</v>
      </c>
      <c r="P18" s="71">
        <f t="shared" si="1"/>
        <v>35044814</v>
      </c>
      <c r="Q18" s="71">
        <f t="shared" si="1"/>
        <v>67735246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83956287</v>
      </c>
      <c r="W18" s="71">
        <f t="shared" si="1"/>
        <v>337656591</v>
      </c>
      <c r="X18" s="71">
        <f t="shared" si="1"/>
        <v>-253700304</v>
      </c>
      <c r="Y18" s="66">
        <f>+IF(W18&lt;&gt;0,(X18/W18)*100,0)</f>
        <v>-75.13559952987858</v>
      </c>
      <c r="Z18" s="72">
        <f t="shared" si="1"/>
        <v>463734011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-97512034</v>
      </c>
      <c r="E19" s="75">
        <f t="shared" si="2"/>
        <v>6861986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6609792</v>
      </c>
      <c r="K19" s="75">
        <f t="shared" si="2"/>
        <v>0</v>
      </c>
      <c r="L19" s="75">
        <f t="shared" si="2"/>
        <v>0</v>
      </c>
      <c r="M19" s="75">
        <f t="shared" si="2"/>
        <v>6609792</v>
      </c>
      <c r="N19" s="75">
        <f t="shared" si="2"/>
        <v>-38705656</v>
      </c>
      <c r="O19" s="75">
        <f t="shared" si="2"/>
        <v>0</v>
      </c>
      <c r="P19" s="75">
        <f t="shared" si="2"/>
        <v>11388466</v>
      </c>
      <c r="Q19" s="75">
        <f t="shared" si="2"/>
        <v>-27317190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-20707398</v>
      </c>
      <c r="W19" s="75">
        <f>IF(E10=E18,0,W10-W18)</f>
        <v>26497429</v>
      </c>
      <c r="X19" s="75">
        <f t="shared" si="2"/>
        <v>-47204827</v>
      </c>
      <c r="Y19" s="76">
        <f>+IF(W19&lt;&gt;0,(X19/W19)*100,0)</f>
        <v>-178.14870642732922</v>
      </c>
      <c r="Z19" s="77">
        <f t="shared" si="2"/>
        <v>6861986</v>
      </c>
    </row>
    <row r="20" spans="1:26" ht="20.25">
      <c r="A20" s="78" t="s">
        <v>43</v>
      </c>
      <c r="B20" s="79">
        <v>0</v>
      </c>
      <c r="C20" s="79">
        <v>0</v>
      </c>
      <c r="D20" s="80">
        <v>34053000</v>
      </c>
      <c r="E20" s="81">
        <v>35535000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3337216</v>
      </c>
      <c r="O20" s="81">
        <v>0</v>
      </c>
      <c r="P20" s="81">
        <v>0</v>
      </c>
      <c r="Q20" s="81">
        <v>3337216</v>
      </c>
      <c r="R20" s="81">
        <v>0</v>
      </c>
      <c r="S20" s="81">
        <v>0</v>
      </c>
      <c r="T20" s="81">
        <v>0</v>
      </c>
      <c r="U20" s="81">
        <v>0</v>
      </c>
      <c r="V20" s="81">
        <v>3337216</v>
      </c>
      <c r="W20" s="81">
        <v>27333609</v>
      </c>
      <c r="X20" s="81">
        <v>-23996393</v>
      </c>
      <c r="Y20" s="82">
        <v>-87.79</v>
      </c>
      <c r="Z20" s="83">
        <v>35535000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-63459034</v>
      </c>
      <c r="E22" s="93">
        <f t="shared" si="3"/>
        <v>42396986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6609792</v>
      </c>
      <c r="K22" s="93">
        <f t="shared" si="3"/>
        <v>0</v>
      </c>
      <c r="L22" s="93">
        <f t="shared" si="3"/>
        <v>0</v>
      </c>
      <c r="M22" s="93">
        <f t="shared" si="3"/>
        <v>6609792</v>
      </c>
      <c r="N22" s="93">
        <f t="shared" si="3"/>
        <v>-35368440</v>
      </c>
      <c r="O22" s="93">
        <f t="shared" si="3"/>
        <v>0</v>
      </c>
      <c r="P22" s="93">
        <f t="shared" si="3"/>
        <v>11388466</v>
      </c>
      <c r="Q22" s="93">
        <f t="shared" si="3"/>
        <v>-23979974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-17370182</v>
      </c>
      <c r="W22" s="93">
        <f t="shared" si="3"/>
        <v>53831038</v>
      </c>
      <c r="X22" s="93">
        <f t="shared" si="3"/>
        <v>-71201220</v>
      </c>
      <c r="Y22" s="94">
        <f>+IF(W22&lt;&gt;0,(X22/W22)*100,0)</f>
        <v>-132.26796778468213</v>
      </c>
      <c r="Z22" s="95">
        <f t="shared" si="3"/>
        <v>42396986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-63459034</v>
      </c>
      <c r="E24" s="75">
        <f t="shared" si="4"/>
        <v>42396986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6609792</v>
      </c>
      <c r="K24" s="75">
        <f t="shared" si="4"/>
        <v>0</v>
      </c>
      <c r="L24" s="75">
        <f t="shared" si="4"/>
        <v>0</v>
      </c>
      <c r="M24" s="75">
        <f t="shared" si="4"/>
        <v>6609792</v>
      </c>
      <c r="N24" s="75">
        <f t="shared" si="4"/>
        <v>-35368440</v>
      </c>
      <c r="O24" s="75">
        <f t="shared" si="4"/>
        <v>0</v>
      </c>
      <c r="P24" s="75">
        <f t="shared" si="4"/>
        <v>11388466</v>
      </c>
      <c r="Q24" s="75">
        <f t="shared" si="4"/>
        <v>-23979974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-17370182</v>
      </c>
      <c r="W24" s="75">
        <f t="shared" si="4"/>
        <v>53831038</v>
      </c>
      <c r="X24" s="75">
        <f t="shared" si="4"/>
        <v>-71201220</v>
      </c>
      <c r="Y24" s="76">
        <f>+IF(W24&lt;&gt;0,(X24/W24)*100,0)</f>
        <v>-132.26796778468213</v>
      </c>
      <c r="Z24" s="77">
        <f t="shared" si="4"/>
        <v>42396986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34053000</v>
      </c>
      <c r="E27" s="104">
        <v>34053000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25250411</v>
      </c>
      <c r="X27" s="104">
        <v>-25250411</v>
      </c>
      <c r="Y27" s="105">
        <v>-100</v>
      </c>
      <c r="Z27" s="106">
        <v>34053000</v>
      </c>
    </row>
    <row r="28" spans="1:26" ht="12.75">
      <c r="A28" s="107" t="s">
        <v>47</v>
      </c>
      <c r="B28" s="18">
        <v>0</v>
      </c>
      <c r="C28" s="18">
        <v>0</v>
      </c>
      <c r="D28" s="58">
        <v>34053000</v>
      </c>
      <c r="E28" s="59">
        <v>34053000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25250411</v>
      </c>
      <c r="X28" s="59">
        <v>-25250411</v>
      </c>
      <c r="Y28" s="60">
        <v>-100</v>
      </c>
      <c r="Z28" s="61">
        <v>34053000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34053000</v>
      </c>
      <c r="E32" s="104">
        <f t="shared" si="5"/>
        <v>34053000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25250411</v>
      </c>
      <c r="X32" s="104">
        <f t="shared" si="5"/>
        <v>-25250411</v>
      </c>
      <c r="Y32" s="105">
        <f>+IF(W32&lt;&gt;0,(X32/W32)*100,0)</f>
        <v>-100</v>
      </c>
      <c r="Z32" s="106">
        <f t="shared" si="5"/>
        <v>34053000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56800000</v>
      </c>
      <c r="E35" s="59">
        <v>56800000</v>
      </c>
      <c r="F35" s="59">
        <v>0</v>
      </c>
      <c r="G35" s="59">
        <v>0</v>
      </c>
      <c r="H35" s="59">
        <v>0</v>
      </c>
      <c r="I35" s="59">
        <v>0</v>
      </c>
      <c r="J35" s="59">
        <v>4869546</v>
      </c>
      <c r="K35" s="59">
        <v>0</v>
      </c>
      <c r="L35" s="59">
        <v>0</v>
      </c>
      <c r="M35" s="59">
        <v>4869546</v>
      </c>
      <c r="N35" s="59">
        <v>-20654382</v>
      </c>
      <c r="O35" s="59">
        <v>0</v>
      </c>
      <c r="P35" s="59">
        <v>18325442</v>
      </c>
      <c r="Q35" s="59">
        <v>-2328940</v>
      </c>
      <c r="R35" s="59">
        <v>0</v>
      </c>
      <c r="S35" s="59">
        <v>0</v>
      </c>
      <c r="T35" s="59">
        <v>0</v>
      </c>
      <c r="U35" s="59">
        <v>0</v>
      </c>
      <c r="V35" s="59">
        <v>2540606</v>
      </c>
      <c r="W35" s="59">
        <v>44492800</v>
      </c>
      <c r="X35" s="59">
        <v>-41952194</v>
      </c>
      <c r="Y35" s="60">
        <v>-94.29</v>
      </c>
      <c r="Z35" s="61">
        <v>56800000</v>
      </c>
    </row>
    <row r="36" spans="1:26" ht="12.75">
      <c r="A36" s="57" t="s">
        <v>53</v>
      </c>
      <c r="B36" s="18">
        <v>0</v>
      </c>
      <c r="C36" s="18">
        <v>0</v>
      </c>
      <c r="D36" s="58">
        <v>-30947000</v>
      </c>
      <c r="E36" s="59">
        <v>-30947000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25250411</v>
      </c>
      <c r="X36" s="59">
        <v>-25250411</v>
      </c>
      <c r="Y36" s="60">
        <v>-100</v>
      </c>
      <c r="Z36" s="61">
        <v>-30947000</v>
      </c>
    </row>
    <row r="37" spans="1:26" ht="12.75">
      <c r="A37" s="57" t="s">
        <v>54</v>
      </c>
      <c r="B37" s="18">
        <v>0</v>
      </c>
      <c r="C37" s="18">
        <v>0</v>
      </c>
      <c r="D37" s="58">
        <v>7000000</v>
      </c>
      <c r="E37" s="59">
        <v>7000000</v>
      </c>
      <c r="F37" s="59">
        <v>0</v>
      </c>
      <c r="G37" s="59">
        <v>0</v>
      </c>
      <c r="H37" s="59">
        <v>0</v>
      </c>
      <c r="I37" s="59">
        <v>0</v>
      </c>
      <c r="J37" s="59">
        <v>-1732949</v>
      </c>
      <c r="K37" s="59">
        <v>0</v>
      </c>
      <c r="L37" s="59">
        <v>0</v>
      </c>
      <c r="M37" s="59">
        <v>-1732949</v>
      </c>
      <c r="N37" s="59">
        <v>14714056</v>
      </c>
      <c r="O37" s="59">
        <v>0</v>
      </c>
      <c r="P37" s="59">
        <v>7069967</v>
      </c>
      <c r="Q37" s="59">
        <v>21784023</v>
      </c>
      <c r="R37" s="59">
        <v>0</v>
      </c>
      <c r="S37" s="59">
        <v>0</v>
      </c>
      <c r="T37" s="59">
        <v>0</v>
      </c>
      <c r="U37" s="59">
        <v>0</v>
      </c>
      <c r="V37" s="59">
        <v>20051074</v>
      </c>
      <c r="W37" s="59">
        <v>3135000</v>
      </c>
      <c r="X37" s="59">
        <v>16916074</v>
      </c>
      <c r="Y37" s="60">
        <v>539.59</v>
      </c>
      <c r="Z37" s="61">
        <v>7000000</v>
      </c>
    </row>
    <row r="38" spans="1:26" ht="12.75">
      <c r="A38" s="57" t="s">
        <v>55</v>
      </c>
      <c r="B38" s="18">
        <v>0</v>
      </c>
      <c r="C38" s="18">
        <v>0</v>
      </c>
      <c r="D38" s="58">
        <v>2700000</v>
      </c>
      <c r="E38" s="59">
        <v>2700000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2700000</v>
      </c>
    </row>
    <row r="39" spans="1:26" ht="12.75">
      <c r="A39" s="57" t="s">
        <v>56</v>
      </c>
      <c r="B39" s="18">
        <v>0</v>
      </c>
      <c r="C39" s="18">
        <v>0</v>
      </c>
      <c r="D39" s="58">
        <v>79612028</v>
      </c>
      <c r="E39" s="59">
        <v>-26244003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13215391</v>
      </c>
      <c r="X39" s="59">
        <v>-13215391</v>
      </c>
      <c r="Y39" s="60">
        <v>-100</v>
      </c>
      <c r="Z39" s="61">
        <v>-26244003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-359898781</v>
      </c>
      <c r="E42" s="59">
        <v>-339388011</v>
      </c>
      <c r="F42" s="59">
        <v>0</v>
      </c>
      <c r="G42" s="59">
        <v>0</v>
      </c>
      <c r="H42" s="59">
        <v>0</v>
      </c>
      <c r="I42" s="59">
        <v>0</v>
      </c>
      <c r="J42" s="59">
        <v>-16147927</v>
      </c>
      <c r="K42" s="59">
        <v>0</v>
      </c>
      <c r="L42" s="59">
        <v>0</v>
      </c>
      <c r="M42" s="59">
        <v>-16147927</v>
      </c>
      <c r="N42" s="59">
        <v>-32690432</v>
      </c>
      <c r="O42" s="59">
        <v>0</v>
      </c>
      <c r="P42" s="59">
        <v>-35044814</v>
      </c>
      <c r="Q42" s="59">
        <v>-67735246</v>
      </c>
      <c r="R42" s="59">
        <v>0</v>
      </c>
      <c r="S42" s="59">
        <v>0</v>
      </c>
      <c r="T42" s="59">
        <v>0</v>
      </c>
      <c r="U42" s="59">
        <v>0</v>
      </c>
      <c r="V42" s="59">
        <v>-83883173</v>
      </c>
      <c r="W42" s="59">
        <v>-275821485</v>
      </c>
      <c r="X42" s="59">
        <v>191938312</v>
      </c>
      <c r="Y42" s="60">
        <v>-69.59</v>
      </c>
      <c r="Z42" s="61">
        <v>-339388011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-42140057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-5594672</v>
      </c>
      <c r="K44" s="59">
        <v>5594672</v>
      </c>
      <c r="L44" s="59">
        <v>0</v>
      </c>
      <c r="M44" s="59">
        <v>0</v>
      </c>
      <c r="N44" s="59">
        <v>-231348</v>
      </c>
      <c r="O44" s="59">
        <v>231348</v>
      </c>
      <c r="P44" s="59">
        <v>-2664587</v>
      </c>
      <c r="Q44" s="59">
        <v>-2664587</v>
      </c>
      <c r="R44" s="59">
        <v>0</v>
      </c>
      <c r="S44" s="59">
        <v>0</v>
      </c>
      <c r="T44" s="59">
        <v>0</v>
      </c>
      <c r="U44" s="59">
        <v>0</v>
      </c>
      <c r="V44" s="59">
        <v>-2664587</v>
      </c>
      <c r="W44" s="59">
        <v>0</v>
      </c>
      <c r="X44" s="59">
        <v>-2664587</v>
      </c>
      <c r="Y44" s="60">
        <v>0</v>
      </c>
      <c r="Z44" s="61">
        <v>0</v>
      </c>
    </row>
    <row r="45" spans="1:26" ht="12.75">
      <c r="A45" s="68" t="s">
        <v>61</v>
      </c>
      <c r="B45" s="21">
        <v>-42140057</v>
      </c>
      <c r="C45" s="21">
        <v>0</v>
      </c>
      <c r="D45" s="103">
        <v>-359898781</v>
      </c>
      <c r="E45" s="104">
        <v>-339388011</v>
      </c>
      <c r="F45" s="104">
        <v>0</v>
      </c>
      <c r="G45" s="104">
        <f>+F45+G42+G43+G44+G83</f>
        <v>0</v>
      </c>
      <c r="H45" s="104">
        <f>+G45+H42+H43+H44+H83</f>
        <v>0</v>
      </c>
      <c r="I45" s="104">
        <f>+H45</f>
        <v>0</v>
      </c>
      <c r="J45" s="104">
        <f>+H45+J42+J43+J44+J83</f>
        <v>-21742599</v>
      </c>
      <c r="K45" s="104">
        <f>+J45+K42+K43+K44+K83</f>
        <v>-16147927</v>
      </c>
      <c r="L45" s="104">
        <f>+K45+L42+L43+L44+L83</f>
        <v>-16147927</v>
      </c>
      <c r="M45" s="104">
        <f>+L45</f>
        <v>-16147927</v>
      </c>
      <c r="N45" s="104">
        <f>+L45+N42+N43+N44+N83</f>
        <v>-49069707</v>
      </c>
      <c r="O45" s="104">
        <f>+N45+O42+O43+O44+O83</f>
        <v>-48838359</v>
      </c>
      <c r="P45" s="104">
        <f>+O45+P42+P43+P44+P83</f>
        <v>-86547760</v>
      </c>
      <c r="Q45" s="104">
        <f>+P45</f>
        <v>-86547760</v>
      </c>
      <c r="R45" s="104">
        <f>+P45+R42+R43+R44+R83</f>
        <v>-86547760</v>
      </c>
      <c r="S45" s="104">
        <f>+R45+S42+S43+S44+S83</f>
        <v>-86547760</v>
      </c>
      <c r="T45" s="104">
        <f>+S45+T42+T43+T44+T83</f>
        <v>-86547760</v>
      </c>
      <c r="U45" s="104">
        <f>+T45</f>
        <v>-86547760</v>
      </c>
      <c r="V45" s="104">
        <f>+U45</f>
        <v>-86547760</v>
      </c>
      <c r="W45" s="104">
        <f>+W83+W42+W43+W44</f>
        <v>-275821485</v>
      </c>
      <c r="X45" s="104">
        <f>+V45-W45</f>
        <v>189273725</v>
      </c>
      <c r="Y45" s="105">
        <f>+IF(W45&lt;&gt;0,+(X45/W45)*100,0)</f>
        <v>-68.62182074032413</v>
      </c>
      <c r="Z45" s="106">
        <v>-339388011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21167000</v>
      </c>
      <c r="E68" s="20">
        <v>23514000</v>
      </c>
      <c r="F68" s="20">
        <v>0</v>
      </c>
      <c r="G68" s="20">
        <v>0</v>
      </c>
      <c r="H68" s="20">
        <v>0</v>
      </c>
      <c r="I68" s="20">
        <v>0</v>
      </c>
      <c r="J68" s="20">
        <v>2040335</v>
      </c>
      <c r="K68" s="20">
        <v>0</v>
      </c>
      <c r="L68" s="20">
        <v>0</v>
      </c>
      <c r="M68" s="20">
        <v>2040335</v>
      </c>
      <c r="N68" s="20">
        <v>1885264</v>
      </c>
      <c r="O68" s="20">
        <v>0</v>
      </c>
      <c r="P68" s="20">
        <v>1884870</v>
      </c>
      <c r="Q68" s="20">
        <v>3770134</v>
      </c>
      <c r="R68" s="20">
        <v>0</v>
      </c>
      <c r="S68" s="20">
        <v>0</v>
      </c>
      <c r="T68" s="20">
        <v>0</v>
      </c>
      <c r="U68" s="20">
        <v>0</v>
      </c>
      <c r="V68" s="20">
        <v>5810469</v>
      </c>
      <c r="W68" s="20">
        <v>17181144</v>
      </c>
      <c r="X68" s="20">
        <v>0</v>
      </c>
      <c r="Y68" s="19">
        <v>0</v>
      </c>
      <c r="Z68" s="22">
        <v>23514000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84496000</v>
      </c>
      <c r="E70" s="20">
        <v>103309000</v>
      </c>
      <c r="F70" s="20">
        <v>0</v>
      </c>
      <c r="G70" s="20">
        <v>0</v>
      </c>
      <c r="H70" s="20">
        <v>0</v>
      </c>
      <c r="I70" s="20">
        <v>0</v>
      </c>
      <c r="J70" s="20">
        <v>6612768</v>
      </c>
      <c r="K70" s="20">
        <v>0</v>
      </c>
      <c r="L70" s="20">
        <v>0</v>
      </c>
      <c r="M70" s="20">
        <v>6612768</v>
      </c>
      <c r="N70" s="20">
        <v>-4485650</v>
      </c>
      <c r="O70" s="20">
        <v>0</v>
      </c>
      <c r="P70" s="20">
        <v>6563690</v>
      </c>
      <c r="Q70" s="20">
        <v>2078040</v>
      </c>
      <c r="R70" s="20">
        <v>0</v>
      </c>
      <c r="S70" s="20">
        <v>0</v>
      </c>
      <c r="T70" s="20">
        <v>0</v>
      </c>
      <c r="U70" s="20">
        <v>0</v>
      </c>
      <c r="V70" s="20">
        <v>8690808</v>
      </c>
      <c r="W70" s="20">
        <v>72048284</v>
      </c>
      <c r="X70" s="20">
        <v>0</v>
      </c>
      <c r="Y70" s="19">
        <v>0</v>
      </c>
      <c r="Z70" s="22">
        <v>103309000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54917997</v>
      </c>
      <c r="E71" s="20">
        <v>62212997</v>
      </c>
      <c r="F71" s="20">
        <v>0</v>
      </c>
      <c r="G71" s="20">
        <v>0</v>
      </c>
      <c r="H71" s="20">
        <v>0</v>
      </c>
      <c r="I71" s="20">
        <v>0</v>
      </c>
      <c r="J71" s="20">
        <v>4693291</v>
      </c>
      <c r="K71" s="20">
        <v>0</v>
      </c>
      <c r="L71" s="20">
        <v>0</v>
      </c>
      <c r="M71" s="20">
        <v>4693291</v>
      </c>
      <c r="N71" s="20">
        <v>-80642</v>
      </c>
      <c r="O71" s="20">
        <v>0</v>
      </c>
      <c r="P71" s="20">
        <v>3431754</v>
      </c>
      <c r="Q71" s="20">
        <v>3351112</v>
      </c>
      <c r="R71" s="20">
        <v>0</v>
      </c>
      <c r="S71" s="20">
        <v>0</v>
      </c>
      <c r="T71" s="20">
        <v>0</v>
      </c>
      <c r="U71" s="20">
        <v>0</v>
      </c>
      <c r="V71" s="20">
        <v>8044403</v>
      </c>
      <c r="W71" s="20">
        <v>45357521</v>
      </c>
      <c r="X71" s="20">
        <v>0</v>
      </c>
      <c r="Y71" s="19">
        <v>0</v>
      </c>
      <c r="Z71" s="22">
        <v>62212997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34610000</v>
      </c>
      <c r="E72" s="20">
        <v>40687000</v>
      </c>
      <c r="F72" s="20">
        <v>0</v>
      </c>
      <c r="G72" s="20">
        <v>0</v>
      </c>
      <c r="H72" s="20">
        <v>0</v>
      </c>
      <c r="I72" s="20">
        <v>0</v>
      </c>
      <c r="J72" s="20">
        <v>2904509</v>
      </c>
      <c r="K72" s="20">
        <v>0</v>
      </c>
      <c r="L72" s="20">
        <v>0</v>
      </c>
      <c r="M72" s="20">
        <v>2904509</v>
      </c>
      <c r="N72" s="20">
        <v>-3982553</v>
      </c>
      <c r="O72" s="20">
        <v>0</v>
      </c>
      <c r="P72" s="20">
        <v>1769368</v>
      </c>
      <c r="Q72" s="20">
        <v>-2213185</v>
      </c>
      <c r="R72" s="20">
        <v>0</v>
      </c>
      <c r="S72" s="20">
        <v>0</v>
      </c>
      <c r="T72" s="20">
        <v>0</v>
      </c>
      <c r="U72" s="20">
        <v>0</v>
      </c>
      <c r="V72" s="20">
        <v>691324</v>
      </c>
      <c r="W72" s="20">
        <v>28666342</v>
      </c>
      <c r="X72" s="20">
        <v>0</v>
      </c>
      <c r="Y72" s="19">
        <v>0</v>
      </c>
      <c r="Z72" s="22">
        <v>40687000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22634000</v>
      </c>
      <c r="E73" s="20">
        <v>27706000</v>
      </c>
      <c r="F73" s="20">
        <v>0</v>
      </c>
      <c r="G73" s="20">
        <v>0</v>
      </c>
      <c r="H73" s="20">
        <v>0</v>
      </c>
      <c r="I73" s="20">
        <v>0</v>
      </c>
      <c r="J73" s="20">
        <v>1911244</v>
      </c>
      <c r="K73" s="20">
        <v>0</v>
      </c>
      <c r="L73" s="20">
        <v>0</v>
      </c>
      <c r="M73" s="20">
        <v>1911244</v>
      </c>
      <c r="N73" s="20">
        <v>-3021355</v>
      </c>
      <c r="O73" s="20">
        <v>0</v>
      </c>
      <c r="P73" s="20">
        <v>1091756</v>
      </c>
      <c r="Q73" s="20">
        <v>-1929599</v>
      </c>
      <c r="R73" s="20">
        <v>0</v>
      </c>
      <c r="S73" s="20">
        <v>0</v>
      </c>
      <c r="T73" s="20">
        <v>0</v>
      </c>
      <c r="U73" s="20">
        <v>0</v>
      </c>
      <c r="V73" s="20">
        <v>-18355</v>
      </c>
      <c r="W73" s="20">
        <v>20911960</v>
      </c>
      <c r="X73" s="20">
        <v>0</v>
      </c>
      <c r="Y73" s="19">
        <v>0</v>
      </c>
      <c r="Z73" s="22">
        <v>27706000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26500000</v>
      </c>
      <c r="E75" s="29">
        <v>56000000</v>
      </c>
      <c r="F75" s="29">
        <v>0</v>
      </c>
      <c r="G75" s="29">
        <v>0</v>
      </c>
      <c r="H75" s="29">
        <v>0</v>
      </c>
      <c r="I75" s="29">
        <v>0</v>
      </c>
      <c r="J75" s="29">
        <v>3905965</v>
      </c>
      <c r="K75" s="29">
        <v>0</v>
      </c>
      <c r="L75" s="29">
        <v>0</v>
      </c>
      <c r="M75" s="29">
        <v>3905965</v>
      </c>
      <c r="N75" s="29">
        <v>2552311</v>
      </c>
      <c r="O75" s="29">
        <v>0</v>
      </c>
      <c r="P75" s="29">
        <v>-5643</v>
      </c>
      <c r="Q75" s="29">
        <v>2546668</v>
      </c>
      <c r="R75" s="29">
        <v>0</v>
      </c>
      <c r="S75" s="29">
        <v>0</v>
      </c>
      <c r="T75" s="29">
        <v>0</v>
      </c>
      <c r="U75" s="29">
        <v>0</v>
      </c>
      <c r="V75" s="29">
        <v>6452633</v>
      </c>
      <c r="W75" s="29">
        <v>35114284</v>
      </c>
      <c r="X75" s="29">
        <v>0</v>
      </c>
      <c r="Y75" s="28">
        <v>0</v>
      </c>
      <c r="Z75" s="30">
        <v>56000000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8600805</v>
      </c>
      <c r="C7" s="18">
        <v>0</v>
      </c>
      <c r="D7" s="58">
        <v>2850000</v>
      </c>
      <c r="E7" s="59">
        <v>2850000</v>
      </c>
      <c r="F7" s="59">
        <v>175229</v>
      </c>
      <c r="G7" s="59">
        <v>0</v>
      </c>
      <c r="H7" s="59">
        <v>49903</v>
      </c>
      <c r="I7" s="59">
        <v>225132</v>
      </c>
      <c r="J7" s="59">
        <v>2300911</v>
      </c>
      <c r="K7" s="59">
        <v>1</v>
      </c>
      <c r="L7" s="59">
        <v>85947</v>
      </c>
      <c r="M7" s="59">
        <v>2386859</v>
      </c>
      <c r="N7" s="59">
        <v>1791368</v>
      </c>
      <c r="O7" s="59">
        <v>164286</v>
      </c>
      <c r="P7" s="59">
        <v>0</v>
      </c>
      <c r="Q7" s="59">
        <v>1955654</v>
      </c>
      <c r="R7" s="59">
        <v>0</v>
      </c>
      <c r="S7" s="59">
        <v>0</v>
      </c>
      <c r="T7" s="59">
        <v>0</v>
      </c>
      <c r="U7" s="59">
        <v>0</v>
      </c>
      <c r="V7" s="59">
        <v>4567645</v>
      </c>
      <c r="W7" s="59">
        <v>2137491</v>
      </c>
      <c r="X7" s="59">
        <v>2430154</v>
      </c>
      <c r="Y7" s="60">
        <v>113.69</v>
      </c>
      <c r="Z7" s="61">
        <v>2850000</v>
      </c>
    </row>
    <row r="8" spans="1:26" ht="12.75">
      <c r="A8" s="57" t="s">
        <v>34</v>
      </c>
      <c r="B8" s="18">
        <v>35741969</v>
      </c>
      <c r="C8" s="18">
        <v>0</v>
      </c>
      <c r="D8" s="58">
        <v>37706970</v>
      </c>
      <c r="E8" s="59">
        <v>37706970</v>
      </c>
      <c r="F8" s="59">
        <v>14901218</v>
      </c>
      <c r="G8" s="59">
        <v>270349</v>
      </c>
      <c r="H8" s="59">
        <v>160229</v>
      </c>
      <c r="I8" s="59">
        <v>15331796</v>
      </c>
      <c r="J8" s="59">
        <v>186451</v>
      </c>
      <c r="K8" s="59">
        <v>197844</v>
      </c>
      <c r="L8" s="59">
        <v>197217</v>
      </c>
      <c r="M8" s="59">
        <v>581512</v>
      </c>
      <c r="N8" s="59">
        <v>176151</v>
      </c>
      <c r="O8" s="59">
        <v>358736</v>
      </c>
      <c r="P8" s="59">
        <v>8926882</v>
      </c>
      <c r="Q8" s="59">
        <v>9461769</v>
      </c>
      <c r="R8" s="59">
        <v>0</v>
      </c>
      <c r="S8" s="59">
        <v>0</v>
      </c>
      <c r="T8" s="59">
        <v>0</v>
      </c>
      <c r="U8" s="59">
        <v>0</v>
      </c>
      <c r="V8" s="59">
        <v>25375077</v>
      </c>
      <c r="W8" s="59">
        <v>28280214</v>
      </c>
      <c r="X8" s="59">
        <v>-2905137</v>
      </c>
      <c r="Y8" s="60">
        <v>-10.27</v>
      </c>
      <c r="Z8" s="61">
        <v>37706970</v>
      </c>
    </row>
    <row r="9" spans="1:26" ht="12.75">
      <c r="A9" s="57" t="s">
        <v>35</v>
      </c>
      <c r="B9" s="18">
        <v>88613725</v>
      </c>
      <c r="C9" s="18">
        <v>0</v>
      </c>
      <c r="D9" s="58">
        <v>93058030</v>
      </c>
      <c r="E9" s="59">
        <v>93058030</v>
      </c>
      <c r="F9" s="59">
        <v>38653850</v>
      </c>
      <c r="G9" s="59">
        <v>52787</v>
      </c>
      <c r="H9" s="59">
        <v>52909</v>
      </c>
      <c r="I9" s="59">
        <v>38759546</v>
      </c>
      <c r="J9" s="59">
        <v>56790</v>
      </c>
      <c r="K9" s="59">
        <v>52953</v>
      </c>
      <c r="L9" s="59">
        <v>53036</v>
      </c>
      <c r="M9" s="59">
        <v>162779</v>
      </c>
      <c r="N9" s="59">
        <v>144781</v>
      </c>
      <c r="O9" s="59">
        <v>51774</v>
      </c>
      <c r="P9" s="59">
        <v>23283909</v>
      </c>
      <c r="Q9" s="59">
        <v>23480464</v>
      </c>
      <c r="R9" s="59">
        <v>0</v>
      </c>
      <c r="S9" s="59">
        <v>0</v>
      </c>
      <c r="T9" s="59">
        <v>0</v>
      </c>
      <c r="U9" s="59">
        <v>0</v>
      </c>
      <c r="V9" s="59">
        <v>62402789</v>
      </c>
      <c r="W9" s="59">
        <v>69793515</v>
      </c>
      <c r="X9" s="59">
        <v>-7390726</v>
      </c>
      <c r="Y9" s="60">
        <v>-10.59</v>
      </c>
      <c r="Z9" s="61">
        <v>93058030</v>
      </c>
    </row>
    <row r="10" spans="1:26" ht="20.25">
      <c r="A10" s="62" t="s">
        <v>105</v>
      </c>
      <c r="B10" s="63">
        <f>SUM(B5:B9)</f>
        <v>132956499</v>
      </c>
      <c r="C10" s="63">
        <f>SUM(C5:C9)</f>
        <v>0</v>
      </c>
      <c r="D10" s="64">
        <f aca="true" t="shared" si="0" ref="D10:Z10">SUM(D5:D9)</f>
        <v>133615000</v>
      </c>
      <c r="E10" s="65">
        <f t="shared" si="0"/>
        <v>133615000</v>
      </c>
      <c r="F10" s="65">
        <f t="shared" si="0"/>
        <v>53730297</v>
      </c>
      <c r="G10" s="65">
        <f t="shared" si="0"/>
        <v>323136</v>
      </c>
      <c r="H10" s="65">
        <f t="shared" si="0"/>
        <v>263041</v>
      </c>
      <c r="I10" s="65">
        <f t="shared" si="0"/>
        <v>54316474</v>
      </c>
      <c r="J10" s="65">
        <f t="shared" si="0"/>
        <v>2544152</v>
      </c>
      <c r="K10" s="65">
        <f t="shared" si="0"/>
        <v>250798</v>
      </c>
      <c r="L10" s="65">
        <f t="shared" si="0"/>
        <v>336200</v>
      </c>
      <c r="M10" s="65">
        <f t="shared" si="0"/>
        <v>3131150</v>
      </c>
      <c r="N10" s="65">
        <f t="shared" si="0"/>
        <v>2112300</v>
      </c>
      <c r="O10" s="65">
        <f t="shared" si="0"/>
        <v>574796</v>
      </c>
      <c r="P10" s="65">
        <f t="shared" si="0"/>
        <v>32210791</v>
      </c>
      <c r="Q10" s="65">
        <f t="shared" si="0"/>
        <v>34897887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92345511</v>
      </c>
      <c r="W10" s="65">
        <f t="shared" si="0"/>
        <v>100211220</v>
      </c>
      <c r="X10" s="65">
        <f t="shared" si="0"/>
        <v>-7865709</v>
      </c>
      <c r="Y10" s="66">
        <f>+IF(W10&lt;&gt;0,(X10/W10)*100,0)</f>
        <v>-7.849130067471487</v>
      </c>
      <c r="Z10" s="67">
        <f t="shared" si="0"/>
        <v>133615000</v>
      </c>
    </row>
    <row r="11" spans="1:26" ht="12.75">
      <c r="A11" s="57" t="s">
        <v>36</v>
      </c>
      <c r="B11" s="18">
        <v>72507346</v>
      </c>
      <c r="C11" s="18">
        <v>0</v>
      </c>
      <c r="D11" s="58">
        <v>89109554</v>
      </c>
      <c r="E11" s="59">
        <v>89109554</v>
      </c>
      <c r="F11" s="59">
        <v>6371147</v>
      </c>
      <c r="G11" s="59">
        <v>6411876</v>
      </c>
      <c r="H11" s="59">
        <v>7120131</v>
      </c>
      <c r="I11" s="59">
        <v>19903154</v>
      </c>
      <c r="J11" s="59">
        <v>6954434</v>
      </c>
      <c r="K11" s="59">
        <v>6599554</v>
      </c>
      <c r="L11" s="59">
        <v>6341201</v>
      </c>
      <c r="M11" s="59">
        <v>19895189</v>
      </c>
      <c r="N11" s="59">
        <v>7037765</v>
      </c>
      <c r="O11" s="59">
        <v>6611817</v>
      </c>
      <c r="P11" s="59">
        <v>6882667</v>
      </c>
      <c r="Q11" s="59">
        <v>20532249</v>
      </c>
      <c r="R11" s="59">
        <v>0</v>
      </c>
      <c r="S11" s="59">
        <v>0</v>
      </c>
      <c r="T11" s="59">
        <v>0</v>
      </c>
      <c r="U11" s="59">
        <v>0</v>
      </c>
      <c r="V11" s="59">
        <v>60330592</v>
      </c>
      <c r="W11" s="59">
        <v>66831660</v>
      </c>
      <c r="X11" s="59">
        <v>-6501068</v>
      </c>
      <c r="Y11" s="60">
        <v>-9.73</v>
      </c>
      <c r="Z11" s="61">
        <v>89109554</v>
      </c>
    </row>
    <row r="12" spans="1:26" ht="12.75">
      <c r="A12" s="57" t="s">
        <v>37</v>
      </c>
      <c r="B12" s="18">
        <v>8965846</v>
      </c>
      <c r="C12" s="18">
        <v>0</v>
      </c>
      <c r="D12" s="58">
        <v>9704385</v>
      </c>
      <c r="E12" s="59">
        <v>9704385</v>
      </c>
      <c r="F12" s="59">
        <v>732452</v>
      </c>
      <c r="G12" s="59">
        <v>712616</v>
      </c>
      <c r="H12" s="59">
        <v>781915</v>
      </c>
      <c r="I12" s="59">
        <v>2226983</v>
      </c>
      <c r="J12" s="59">
        <v>722834</v>
      </c>
      <c r="K12" s="59">
        <v>755457</v>
      </c>
      <c r="L12" s="59">
        <v>755086</v>
      </c>
      <c r="M12" s="59">
        <v>2233377</v>
      </c>
      <c r="N12" s="59">
        <v>777733</v>
      </c>
      <c r="O12" s="59">
        <v>754269</v>
      </c>
      <c r="P12" s="59">
        <v>773026</v>
      </c>
      <c r="Q12" s="59">
        <v>2305028</v>
      </c>
      <c r="R12" s="59">
        <v>0</v>
      </c>
      <c r="S12" s="59">
        <v>0</v>
      </c>
      <c r="T12" s="59">
        <v>0</v>
      </c>
      <c r="U12" s="59">
        <v>0</v>
      </c>
      <c r="V12" s="59">
        <v>6765388</v>
      </c>
      <c r="W12" s="59">
        <v>7278219</v>
      </c>
      <c r="X12" s="59">
        <v>-512831</v>
      </c>
      <c r="Y12" s="60">
        <v>-7.05</v>
      </c>
      <c r="Z12" s="61">
        <v>9704385</v>
      </c>
    </row>
    <row r="13" spans="1:26" ht="12.75">
      <c r="A13" s="57" t="s">
        <v>106</v>
      </c>
      <c r="B13" s="18">
        <v>4015044</v>
      </c>
      <c r="C13" s="18">
        <v>0</v>
      </c>
      <c r="D13" s="58">
        <v>5500433</v>
      </c>
      <c r="E13" s="59">
        <v>5500433</v>
      </c>
      <c r="F13" s="59">
        <v>0</v>
      </c>
      <c r="G13" s="59">
        <v>0</v>
      </c>
      <c r="H13" s="59">
        <v>0</v>
      </c>
      <c r="I13" s="59">
        <v>0</v>
      </c>
      <c r="J13" s="59">
        <v>1205220</v>
      </c>
      <c r="K13" s="59">
        <v>294232</v>
      </c>
      <c r="L13" s="59">
        <v>0</v>
      </c>
      <c r="M13" s="59">
        <v>1499452</v>
      </c>
      <c r="N13" s="59">
        <v>306334</v>
      </c>
      <c r="O13" s="59">
        <v>286572</v>
      </c>
      <c r="P13" s="59">
        <v>305021</v>
      </c>
      <c r="Q13" s="59">
        <v>897927</v>
      </c>
      <c r="R13" s="59">
        <v>0</v>
      </c>
      <c r="S13" s="59">
        <v>0</v>
      </c>
      <c r="T13" s="59">
        <v>0</v>
      </c>
      <c r="U13" s="59">
        <v>0</v>
      </c>
      <c r="V13" s="59">
        <v>2397379</v>
      </c>
      <c r="W13" s="59">
        <v>4125141</v>
      </c>
      <c r="X13" s="59">
        <v>-1727762</v>
      </c>
      <c r="Y13" s="60">
        <v>-41.88</v>
      </c>
      <c r="Z13" s="61">
        <v>5500433</v>
      </c>
    </row>
    <row r="14" spans="1:26" ht="12.75">
      <c r="A14" s="57" t="s">
        <v>38</v>
      </c>
      <c r="B14" s="18">
        <v>766745</v>
      </c>
      <c r="C14" s="18">
        <v>0</v>
      </c>
      <c r="D14" s="58">
        <v>617000</v>
      </c>
      <c r="E14" s="59">
        <v>617000</v>
      </c>
      <c r="F14" s="59">
        <v>0</v>
      </c>
      <c r="G14" s="59">
        <v>0</v>
      </c>
      <c r="H14" s="59">
        <v>107830</v>
      </c>
      <c r="I14" s="59">
        <v>107830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253857</v>
      </c>
      <c r="Q14" s="59">
        <v>253857</v>
      </c>
      <c r="R14" s="59">
        <v>0</v>
      </c>
      <c r="S14" s="59">
        <v>0</v>
      </c>
      <c r="T14" s="59">
        <v>0</v>
      </c>
      <c r="U14" s="59">
        <v>0</v>
      </c>
      <c r="V14" s="59">
        <v>361687</v>
      </c>
      <c r="W14" s="59">
        <v>462744</v>
      </c>
      <c r="X14" s="59">
        <v>-101057</v>
      </c>
      <c r="Y14" s="60">
        <v>-21.84</v>
      </c>
      <c r="Z14" s="61">
        <v>617000</v>
      </c>
    </row>
    <row r="15" spans="1:26" ht="12.75">
      <c r="A15" s="57" t="s">
        <v>39</v>
      </c>
      <c r="B15" s="18">
        <v>1080830</v>
      </c>
      <c r="C15" s="18">
        <v>0</v>
      </c>
      <c r="D15" s="58">
        <v>1507948</v>
      </c>
      <c r="E15" s="59">
        <v>1507948</v>
      </c>
      <c r="F15" s="59">
        <v>544</v>
      </c>
      <c r="G15" s="59">
        <v>28008</v>
      </c>
      <c r="H15" s="59">
        <v>7079</v>
      </c>
      <c r="I15" s="59">
        <v>35631</v>
      </c>
      <c r="J15" s="59">
        <v>27321</v>
      </c>
      <c r="K15" s="59">
        <v>207459</v>
      </c>
      <c r="L15" s="59">
        <v>3233</v>
      </c>
      <c r="M15" s="59">
        <v>238013</v>
      </c>
      <c r="N15" s="59">
        <v>100736</v>
      </c>
      <c r="O15" s="59">
        <v>86456</v>
      </c>
      <c r="P15" s="59">
        <v>73897</v>
      </c>
      <c r="Q15" s="59">
        <v>261089</v>
      </c>
      <c r="R15" s="59">
        <v>0</v>
      </c>
      <c r="S15" s="59">
        <v>0</v>
      </c>
      <c r="T15" s="59">
        <v>0</v>
      </c>
      <c r="U15" s="59">
        <v>0</v>
      </c>
      <c r="V15" s="59">
        <v>534733</v>
      </c>
      <c r="W15" s="59">
        <v>1130877</v>
      </c>
      <c r="X15" s="59">
        <v>-596144</v>
      </c>
      <c r="Y15" s="60">
        <v>-52.72</v>
      </c>
      <c r="Z15" s="61">
        <v>1507948</v>
      </c>
    </row>
    <row r="16" spans="1:26" ht="12.75">
      <c r="A16" s="57" t="s">
        <v>34</v>
      </c>
      <c r="B16" s="18">
        <v>15361559</v>
      </c>
      <c r="C16" s="18">
        <v>0</v>
      </c>
      <c r="D16" s="58">
        <v>9516725</v>
      </c>
      <c r="E16" s="59">
        <v>27916627</v>
      </c>
      <c r="F16" s="59">
        <v>6354831</v>
      </c>
      <c r="G16" s="59">
        <v>241278</v>
      </c>
      <c r="H16" s="59">
        <v>237681</v>
      </c>
      <c r="I16" s="59">
        <v>6833790</v>
      </c>
      <c r="J16" s="59">
        <v>205067</v>
      </c>
      <c r="K16" s="59">
        <v>222750</v>
      </c>
      <c r="L16" s="59">
        <v>594269</v>
      </c>
      <c r="M16" s="59">
        <v>1022086</v>
      </c>
      <c r="N16" s="59">
        <v>-315106</v>
      </c>
      <c r="O16" s="59">
        <v>977975</v>
      </c>
      <c r="P16" s="59">
        <v>4510514</v>
      </c>
      <c r="Q16" s="59">
        <v>5173383</v>
      </c>
      <c r="R16" s="59">
        <v>0</v>
      </c>
      <c r="S16" s="59">
        <v>0</v>
      </c>
      <c r="T16" s="59">
        <v>0</v>
      </c>
      <c r="U16" s="59">
        <v>0</v>
      </c>
      <c r="V16" s="59">
        <v>13029259</v>
      </c>
      <c r="W16" s="59">
        <v>20937420</v>
      </c>
      <c r="X16" s="59">
        <v>-7908161</v>
      </c>
      <c r="Y16" s="60">
        <v>-37.77</v>
      </c>
      <c r="Z16" s="61">
        <v>27916627</v>
      </c>
    </row>
    <row r="17" spans="1:26" ht="12.75">
      <c r="A17" s="57" t="s">
        <v>40</v>
      </c>
      <c r="B17" s="18">
        <v>24428114</v>
      </c>
      <c r="C17" s="18">
        <v>0</v>
      </c>
      <c r="D17" s="58">
        <v>27158319</v>
      </c>
      <c r="E17" s="59">
        <v>27158319</v>
      </c>
      <c r="F17" s="59">
        <v>1831686</v>
      </c>
      <c r="G17" s="59">
        <v>1268746</v>
      </c>
      <c r="H17" s="59">
        <v>1460149</v>
      </c>
      <c r="I17" s="59">
        <v>4560581</v>
      </c>
      <c r="J17" s="59">
        <v>2738119</v>
      </c>
      <c r="K17" s="59">
        <v>3322236</v>
      </c>
      <c r="L17" s="59">
        <v>2470787</v>
      </c>
      <c r="M17" s="59">
        <v>8531142</v>
      </c>
      <c r="N17" s="59">
        <v>1873411</v>
      </c>
      <c r="O17" s="59">
        <v>1834534</v>
      </c>
      <c r="P17" s="59">
        <v>2291626</v>
      </c>
      <c r="Q17" s="59">
        <v>5999571</v>
      </c>
      <c r="R17" s="59">
        <v>0</v>
      </c>
      <c r="S17" s="59">
        <v>0</v>
      </c>
      <c r="T17" s="59">
        <v>0</v>
      </c>
      <c r="U17" s="59">
        <v>0</v>
      </c>
      <c r="V17" s="59">
        <v>19091294</v>
      </c>
      <c r="W17" s="59">
        <v>20367927</v>
      </c>
      <c r="X17" s="59">
        <v>-1276633</v>
      </c>
      <c r="Y17" s="60">
        <v>-6.27</v>
      </c>
      <c r="Z17" s="61">
        <v>27158319</v>
      </c>
    </row>
    <row r="18" spans="1:26" ht="12.75">
      <c r="A18" s="68" t="s">
        <v>41</v>
      </c>
      <c r="B18" s="69">
        <f>SUM(B11:B17)</f>
        <v>127125484</v>
      </c>
      <c r="C18" s="69">
        <f>SUM(C11:C17)</f>
        <v>0</v>
      </c>
      <c r="D18" s="70">
        <f aca="true" t="shared" si="1" ref="D18:Z18">SUM(D11:D17)</f>
        <v>143114364</v>
      </c>
      <c r="E18" s="71">
        <f t="shared" si="1"/>
        <v>161514266</v>
      </c>
      <c r="F18" s="71">
        <f t="shared" si="1"/>
        <v>15290660</v>
      </c>
      <c r="G18" s="71">
        <f t="shared" si="1"/>
        <v>8662524</v>
      </c>
      <c r="H18" s="71">
        <f t="shared" si="1"/>
        <v>9714785</v>
      </c>
      <c r="I18" s="71">
        <f t="shared" si="1"/>
        <v>33667969</v>
      </c>
      <c r="J18" s="71">
        <f t="shared" si="1"/>
        <v>11852995</v>
      </c>
      <c r="K18" s="71">
        <f t="shared" si="1"/>
        <v>11401688</v>
      </c>
      <c r="L18" s="71">
        <f t="shared" si="1"/>
        <v>10164576</v>
      </c>
      <c r="M18" s="71">
        <f t="shared" si="1"/>
        <v>33419259</v>
      </c>
      <c r="N18" s="71">
        <f t="shared" si="1"/>
        <v>9780873</v>
      </c>
      <c r="O18" s="71">
        <f t="shared" si="1"/>
        <v>10551623</v>
      </c>
      <c r="P18" s="71">
        <f t="shared" si="1"/>
        <v>15090608</v>
      </c>
      <c r="Q18" s="71">
        <f t="shared" si="1"/>
        <v>35423104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102510332</v>
      </c>
      <c r="W18" s="71">
        <f t="shared" si="1"/>
        <v>121133988</v>
      </c>
      <c r="X18" s="71">
        <f t="shared" si="1"/>
        <v>-18623656</v>
      </c>
      <c r="Y18" s="66">
        <f>+IF(W18&lt;&gt;0,(X18/W18)*100,0)</f>
        <v>-15.374426539973241</v>
      </c>
      <c r="Z18" s="72">
        <f t="shared" si="1"/>
        <v>161514266</v>
      </c>
    </row>
    <row r="19" spans="1:26" ht="12.75">
      <c r="A19" s="68" t="s">
        <v>42</v>
      </c>
      <c r="B19" s="73">
        <f>+B10-B18</f>
        <v>5831015</v>
      </c>
      <c r="C19" s="73">
        <f>+C10-C18</f>
        <v>0</v>
      </c>
      <c r="D19" s="74">
        <f aca="true" t="shared" si="2" ref="D19:Z19">+D10-D18</f>
        <v>-9499364</v>
      </c>
      <c r="E19" s="75">
        <f t="shared" si="2"/>
        <v>-27899266</v>
      </c>
      <c r="F19" s="75">
        <f t="shared" si="2"/>
        <v>38439637</v>
      </c>
      <c r="G19" s="75">
        <f t="shared" si="2"/>
        <v>-8339388</v>
      </c>
      <c r="H19" s="75">
        <f t="shared" si="2"/>
        <v>-9451744</v>
      </c>
      <c r="I19" s="75">
        <f t="shared" si="2"/>
        <v>20648505</v>
      </c>
      <c r="J19" s="75">
        <f t="shared" si="2"/>
        <v>-9308843</v>
      </c>
      <c r="K19" s="75">
        <f t="shared" si="2"/>
        <v>-11150890</v>
      </c>
      <c r="L19" s="75">
        <f t="shared" si="2"/>
        <v>-9828376</v>
      </c>
      <c r="M19" s="75">
        <f t="shared" si="2"/>
        <v>-30288109</v>
      </c>
      <c r="N19" s="75">
        <f t="shared" si="2"/>
        <v>-7668573</v>
      </c>
      <c r="O19" s="75">
        <f t="shared" si="2"/>
        <v>-9976827</v>
      </c>
      <c r="P19" s="75">
        <f t="shared" si="2"/>
        <v>17120183</v>
      </c>
      <c r="Q19" s="75">
        <f t="shared" si="2"/>
        <v>-525217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-10164821</v>
      </c>
      <c r="W19" s="75">
        <f>IF(E10=E18,0,W10-W18)</f>
        <v>-20922768</v>
      </c>
      <c r="X19" s="75">
        <f t="shared" si="2"/>
        <v>10757947</v>
      </c>
      <c r="Y19" s="76">
        <f>+IF(W19&lt;&gt;0,(X19/W19)*100,0)</f>
        <v>-51.41741761893073</v>
      </c>
      <c r="Z19" s="77">
        <f t="shared" si="2"/>
        <v>-27899266</v>
      </c>
    </row>
    <row r="20" spans="1:26" ht="20.25">
      <c r="A20" s="78" t="s">
        <v>43</v>
      </c>
      <c r="B20" s="79">
        <v>6900098</v>
      </c>
      <c r="C20" s="79">
        <v>0</v>
      </c>
      <c r="D20" s="80">
        <v>2417000</v>
      </c>
      <c r="E20" s="81">
        <v>20816902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15612675</v>
      </c>
      <c r="X20" s="81">
        <v>-15612675</v>
      </c>
      <c r="Y20" s="82">
        <v>-100</v>
      </c>
      <c r="Z20" s="83">
        <v>20816902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12731113</v>
      </c>
      <c r="C22" s="91">
        <f>SUM(C19:C21)</f>
        <v>0</v>
      </c>
      <c r="D22" s="92">
        <f aca="true" t="shared" si="3" ref="D22:Z22">SUM(D19:D21)</f>
        <v>-7082364</v>
      </c>
      <c r="E22" s="93">
        <f t="shared" si="3"/>
        <v>-7082364</v>
      </c>
      <c r="F22" s="93">
        <f t="shared" si="3"/>
        <v>38439637</v>
      </c>
      <c r="G22" s="93">
        <f t="shared" si="3"/>
        <v>-8339388</v>
      </c>
      <c r="H22" s="93">
        <f t="shared" si="3"/>
        <v>-9451744</v>
      </c>
      <c r="I22" s="93">
        <f t="shared" si="3"/>
        <v>20648505</v>
      </c>
      <c r="J22" s="93">
        <f t="shared" si="3"/>
        <v>-9308843</v>
      </c>
      <c r="K22" s="93">
        <f t="shared" si="3"/>
        <v>-11150890</v>
      </c>
      <c r="L22" s="93">
        <f t="shared" si="3"/>
        <v>-9828376</v>
      </c>
      <c r="M22" s="93">
        <f t="shared" si="3"/>
        <v>-30288109</v>
      </c>
      <c r="N22" s="93">
        <f t="shared" si="3"/>
        <v>-7668573</v>
      </c>
      <c r="O22" s="93">
        <f t="shared" si="3"/>
        <v>-9976827</v>
      </c>
      <c r="P22" s="93">
        <f t="shared" si="3"/>
        <v>17120183</v>
      </c>
      <c r="Q22" s="93">
        <f t="shared" si="3"/>
        <v>-525217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-10164821</v>
      </c>
      <c r="W22" s="93">
        <f t="shared" si="3"/>
        <v>-5310093</v>
      </c>
      <c r="X22" s="93">
        <f t="shared" si="3"/>
        <v>-4854728</v>
      </c>
      <c r="Y22" s="94">
        <f>+IF(W22&lt;&gt;0,(X22/W22)*100,0)</f>
        <v>91.42453813897421</v>
      </c>
      <c r="Z22" s="95">
        <f t="shared" si="3"/>
        <v>-7082364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12731113</v>
      </c>
      <c r="C24" s="73">
        <f>SUM(C22:C23)</f>
        <v>0</v>
      </c>
      <c r="D24" s="74">
        <f aca="true" t="shared" si="4" ref="D24:Z24">SUM(D22:D23)</f>
        <v>-7082364</v>
      </c>
      <c r="E24" s="75">
        <f t="shared" si="4"/>
        <v>-7082364</v>
      </c>
      <c r="F24" s="75">
        <f t="shared" si="4"/>
        <v>38439637</v>
      </c>
      <c r="G24" s="75">
        <f t="shared" si="4"/>
        <v>-8339388</v>
      </c>
      <c r="H24" s="75">
        <f t="shared" si="4"/>
        <v>-9451744</v>
      </c>
      <c r="I24" s="75">
        <f t="shared" si="4"/>
        <v>20648505</v>
      </c>
      <c r="J24" s="75">
        <f t="shared" si="4"/>
        <v>-9308843</v>
      </c>
      <c r="K24" s="75">
        <f t="shared" si="4"/>
        <v>-11150890</v>
      </c>
      <c r="L24" s="75">
        <f t="shared" si="4"/>
        <v>-9828376</v>
      </c>
      <c r="M24" s="75">
        <f t="shared" si="4"/>
        <v>-30288109</v>
      </c>
      <c r="N24" s="75">
        <f t="shared" si="4"/>
        <v>-7668573</v>
      </c>
      <c r="O24" s="75">
        <f t="shared" si="4"/>
        <v>-9976827</v>
      </c>
      <c r="P24" s="75">
        <f t="shared" si="4"/>
        <v>17120183</v>
      </c>
      <c r="Q24" s="75">
        <f t="shared" si="4"/>
        <v>-525217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-10164821</v>
      </c>
      <c r="W24" s="75">
        <f t="shared" si="4"/>
        <v>-5310093</v>
      </c>
      <c r="X24" s="75">
        <f t="shared" si="4"/>
        <v>-4854728</v>
      </c>
      <c r="Y24" s="76">
        <f>+IF(W24&lt;&gt;0,(X24/W24)*100,0)</f>
        <v>91.42453813897421</v>
      </c>
      <c r="Z24" s="77">
        <f t="shared" si="4"/>
        <v>-7082364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2860264</v>
      </c>
      <c r="C27" s="21">
        <v>0</v>
      </c>
      <c r="D27" s="103">
        <v>16300000</v>
      </c>
      <c r="E27" s="104">
        <v>16300000</v>
      </c>
      <c r="F27" s="104">
        <v>0</v>
      </c>
      <c r="G27" s="104">
        <v>21500</v>
      </c>
      <c r="H27" s="104">
        <v>0</v>
      </c>
      <c r="I27" s="104">
        <v>21500</v>
      </c>
      <c r="J27" s="104">
        <v>6614</v>
      </c>
      <c r="K27" s="104">
        <v>90625</v>
      </c>
      <c r="L27" s="104">
        <v>105140</v>
      </c>
      <c r="M27" s="104">
        <v>202379</v>
      </c>
      <c r="N27" s="104">
        <v>1518</v>
      </c>
      <c r="O27" s="104">
        <v>19783</v>
      </c>
      <c r="P27" s="104">
        <v>184629</v>
      </c>
      <c r="Q27" s="104">
        <v>205930</v>
      </c>
      <c r="R27" s="104">
        <v>0</v>
      </c>
      <c r="S27" s="104">
        <v>0</v>
      </c>
      <c r="T27" s="104">
        <v>0</v>
      </c>
      <c r="U27" s="104">
        <v>0</v>
      </c>
      <c r="V27" s="104">
        <v>429809</v>
      </c>
      <c r="W27" s="104">
        <v>12224925</v>
      </c>
      <c r="X27" s="104">
        <v>-11795116</v>
      </c>
      <c r="Y27" s="105">
        <v>-96.48</v>
      </c>
      <c r="Z27" s="106">
        <v>16300000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2596776</v>
      </c>
      <c r="C31" s="18">
        <v>0</v>
      </c>
      <c r="D31" s="58">
        <v>16300000</v>
      </c>
      <c r="E31" s="59">
        <v>16300000</v>
      </c>
      <c r="F31" s="59">
        <v>0</v>
      </c>
      <c r="G31" s="59">
        <v>21500</v>
      </c>
      <c r="H31" s="59">
        <v>0</v>
      </c>
      <c r="I31" s="59">
        <v>21500</v>
      </c>
      <c r="J31" s="59">
        <v>6614</v>
      </c>
      <c r="K31" s="59">
        <v>90625</v>
      </c>
      <c r="L31" s="59">
        <v>105140</v>
      </c>
      <c r="M31" s="59">
        <v>202379</v>
      </c>
      <c r="N31" s="59">
        <v>1518</v>
      </c>
      <c r="O31" s="59">
        <v>19783</v>
      </c>
      <c r="P31" s="59">
        <v>184629</v>
      </c>
      <c r="Q31" s="59">
        <v>205930</v>
      </c>
      <c r="R31" s="59">
        <v>0</v>
      </c>
      <c r="S31" s="59">
        <v>0</v>
      </c>
      <c r="T31" s="59">
        <v>0</v>
      </c>
      <c r="U31" s="59">
        <v>0</v>
      </c>
      <c r="V31" s="59">
        <v>429809</v>
      </c>
      <c r="W31" s="59">
        <v>12224925</v>
      </c>
      <c r="X31" s="59">
        <v>-11795116</v>
      </c>
      <c r="Y31" s="60">
        <v>-96.48</v>
      </c>
      <c r="Z31" s="61">
        <v>16300000</v>
      </c>
    </row>
    <row r="32" spans="1:26" ht="12.75">
      <c r="A32" s="68" t="s">
        <v>50</v>
      </c>
      <c r="B32" s="21">
        <f>SUM(B28:B31)</f>
        <v>2596776</v>
      </c>
      <c r="C32" s="21">
        <f>SUM(C28:C31)</f>
        <v>0</v>
      </c>
      <c r="D32" s="103">
        <f aca="true" t="shared" si="5" ref="D32:Z32">SUM(D28:D31)</f>
        <v>16300000</v>
      </c>
      <c r="E32" s="104">
        <f t="shared" si="5"/>
        <v>16300000</v>
      </c>
      <c r="F32" s="104">
        <f t="shared" si="5"/>
        <v>0</v>
      </c>
      <c r="G32" s="104">
        <f t="shared" si="5"/>
        <v>21500</v>
      </c>
      <c r="H32" s="104">
        <f t="shared" si="5"/>
        <v>0</v>
      </c>
      <c r="I32" s="104">
        <f t="shared" si="5"/>
        <v>21500</v>
      </c>
      <c r="J32" s="104">
        <f t="shared" si="5"/>
        <v>6614</v>
      </c>
      <c r="K32" s="104">
        <f t="shared" si="5"/>
        <v>90625</v>
      </c>
      <c r="L32" s="104">
        <f t="shared" si="5"/>
        <v>105140</v>
      </c>
      <c r="M32" s="104">
        <f t="shared" si="5"/>
        <v>202379</v>
      </c>
      <c r="N32" s="104">
        <f t="shared" si="5"/>
        <v>1518</v>
      </c>
      <c r="O32" s="104">
        <f t="shared" si="5"/>
        <v>19783</v>
      </c>
      <c r="P32" s="104">
        <f t="shared" si="5"/>
        <v>184629</v>
      </c>
      <c r="Q32" s="104">
        <f t="shared" si="5"/>
        <v>205930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429809</v>
      </c>
      <c r="W32" s="104">
        <f t="shared" si="5"/>
        <v>12224925</v>
      </c>
      <c r="X32" s="104">
        <f t="shared" si="5"/>
        <v>-11795116</v>
      </c>
      <c r="Y32" s="105">
        <f>+IF(W32&lt;&gt;0,(X32/W32)*100,0)</f>
        <v>-96.48415838951976</v>
      </c>
      <c r="Z32" s="106">
        <f t="shared" si="5"/>
        <v>16300000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31295076</v>
      </c>
      <c r="C35" s="18">
        <v>0</v>
      </c>
      <c r="D35" s="58">
        <v>96186245</v>
      </c>
      <c r="E35" s="59">
        <v>96186245</v>
      </c>
      <c r="F35" s="59">
        <v>36482290</v>
      </c>
      <c r="G35" s="59">
        <v>-8933964</v>
      </c>
      <c r="H35" s="59">
        <v>-8274030</v>
      </c>
      <c r="I35" s="59">
        <v>19274296</v>
      </c>
      <c r="J35" s="59">
        <v>-7939888</v>
      </c>
      <c r="K35" s="59">
        <v>-10551536</v>
      </c>
      <c r="L35" s="59">
        <v>32882506</v>
      </c>
      <c r="M35" s="59">
        <v>14391082</v>
      </c>
      <c r="N35" s="59">
        <v>-8379192</v>
      </c>
      <c r="O35" s="59">
        <v>-8845767</v>
      </c>
      <c r="P35" s="59">
        <v>15913912</v>
      </c>
      <c r="Q35" s="59">
        <v>-1311047</v>
      </c>
      <c r="R35" s="59">
        <v>0</v>
      </c>
      <c r="S35" s="59">
        <v>0</v>
      </c>
      <c r="T35" s="59">
        <v>0</v>
      </c>
      <c r="U35" s="59">
        <v>0</v>
      </c>
      <c r="V35" s="59">
        <v>32354331</v>
      </c>
      <c r="W35" s="59">
        <v>-12947133</v>
      </c>
      <c r="X35" s="59">
        <v>45301464</v>
      </c>
      <c r="Y35" s="60">
        <v>-349.9</v>
      </c>
      <c r="Z35" s="61">
        <v>96186245</v>
      </c>
    </row>
    <row r="36" spans="1:26" ht="12.75">
      <c r="A36" s="57" t="s">
        <v>53</v>
      </c>
      <c r="B36" s="18">
        <v>-1751762</v>
      </c>
      <c r="C36" s="18">
        <v>0</v>
      </c>
      <c r="D36" s="58">
        <v>72896412</v>
      </c>
      <c r="E36" s="59">
        <v>72896412</v>
      </c>
      <c r="F36" s="59">
        <v>0</v>
      </c>
      <c r="G36" s="59">
        <v>21500</v>
      </c>
      <c r="H36" s="59">
        <v>0</v>
      </c>
      <c r="I36" s="59">
        <v>21500</v>
      </c>
      <c r="J36" s="59">
        <v>-1237678</v>
      </c>
      <c r="K36" s="59">
        <v>-203609</v>
      </c>
      <c r="L36" s="59">
        <v>105140</v>
      </c>
      <c r="M36" s="59">
        <v>-1336147</v>
      </c>
      <c r="N36" s="59">
        <v>-304817</v>
      </c>
      <c r="O36" s="59">
        <v>-266788</v>
      </c>
      <c r="P36" s="59">
        <v>-229788</v>
      </c>
      <c r="Q36" s="59">
        <v>-801393</v>
      </c>
      <c r="R36" s="59">
        <v>0</v>
      </c>
      <c r="S36" s="59">
        <v>0</v>
      </c>
      <c r="T36" s="59">
        <v>0</v>
      </c>
      <c r="U36" s="59">
        <v>0</v>
      </c>
      <c r="V36" s="59">
        <v>-2116040</v>
      </c>
      <c r="W36" s="59">
        <v>8099784</v>
      </c>
      <c r="X36" s="59">
        <v>-10215824</v>
      </c>
      <c r="Y36" s="60">
        <v>-126.12</v>
      </c>
      <c r="Z36" s="61">
        <v>72896412</v>
      </c>
    </row>
    <row r="37" spans="1:26" ht="12.75">
      <c r="A37" s="57" t="s">
        <v>54</v>
      </c>
      <c r="B37" s="18">
        <v>17210157</v>
      </c>
      <c r="C37" s="18">
        <v>0</v>
      </c>
      <c r="D37" s="58">
        <v>19836007</v>
      </c>
      <c r="E37" s="59">
        <v>19836007</v>
      </c>
      <c r="F37" s="59">
        <v>-1205382</v>
      </c>
      <c r="G37" s="59">
        <v>-573080</v>
      </c>
      <c r="H37" s="59">
        <v>2355208</v>
      </c>
      <c r="I37" s="59">
        <v>576746</v>
      </c>
      <c r="J37" s="59">
        <v>130918</v>
      </c>
      <c r="K37" s="59">
        <v>402928</v>
      </c>
      <c r="L37" s="59">
        <v>42811950</v>
      </c>
      <c r="M37" s="59">
        <v>43345796</v>
      </c>
      <c r="N37" s="59">
        <v>-1024085</v>
      </c>
      <c r="O37" s="59">
        <v>864274</v>
      </c>
      <c r="P37" s="59">
        <v>53950</v>
      </c>
      <c r="Q37" s="59">
        <v>-105861</v>
      </c>
      <c r="R37" s="59">
        <v>0</v>
      </c>
      <c r="S37" s="59">
        <v>0</v>
      </c>
      <c r="T37" s="59">
        <v>0</v>
      </c>
      <c r="U37" s="59">
        <v>0</v>
      </c>
      <c r="V37" s="59">
        <v>43816681</v>
      </c>
      <c r="W37" s="59">
        <v>0</v>
      </c>
      <c r="X37" s="59">
        <v>43816681</v>
      </c>
      <c r="Y37" s="60">
        <v>0</v>
      </c>
      <c r="Z37" s="61">
        <v>19836007</v>
      </c>
    </row>
    <row r="38" spans="1:26" ht="12.75">
      <c r="A38" s="57" t="s">
        <v>55</v>
      </c>
      <c r="B38" s="18">
        <v>-292211</v>
      </c>
      <c r="C38" s="18">
        <v>0</v>
      </c>
      <c r="D38" s="58">
        <v>27310371</v>
      </c>
      <c r="E38" s="59">
        <v>27310371</v>
      </c>
      <c r="F38" s="59">
        <v>0</v>
      </c>
      <c r="G38" s="59">
        <v>0</v>
      </c>
      <c r="H38" s="59">
        <v>-473455</v>
      </c>
      <c r="I38" s="59">
        <v>-473455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-1489999</v>
      </c>
      <c r="Q38" s="59">
        <v>-1489999</v>
      </c>
      <c r="R38" s="59">
        <v>0</v>
      </c>
      <c r="S38" s="59">
        <v>0</v>
      </c>
      <c r="T38" s="59">
        <v>0</v>
      </c>
      <c r="U38" s="59">
        <v>0</v>
      </c>
      <c r="V38" s="59">
        <v>-1963454</v>
      </c>
      <c r="W38" s="59">
        <v>462744</v>
      </c>
      <c r="X38" s="59">
        <v>-2426198</v>
      </c>
      <c r="Y38" s="60">
        <v>-524.31</v>
      </c>
      <c r="Z38" s="61">
        <v>27310371</v>
      </c>
    </row>
    <row r="39" spans="1:26" ht="12.75">
      <c r="A39" s="57" t="s">
        <v>56</v>
      </c>
      <c r="B39" s="18">
        <v>-105753</v>
      </c>
      <c r="C39" s="18">
        <v>0</v>
      </c>
      <c r="D39" s="58">
        <v>121936279</v>
      </c>
      <c r="E39" s="59">
        <v>121936279</v>
      </c>
      <c r="F39" s="59">
        <v>-751965</v>
      </c>
      <c r="G39" s="59">
        <v>0</v>
      </c>
      <c r="H39" s="59">
        <v>-705685</v>
      </c>
      <c r="I39" s="59">
        <v>-1457650</v>
      </c>
      <c r="J39" s="59">
        <v>357</v>
      </c>
      <c r="K39" s="59">
        <v>-7185</v>
      </c>
      <c r="L39" s="59">
        <v>4076</v>
      </c>
      <c r="M39" s="59">
        <v>-2752</v>
      </c>
      <c r="N39" s="59">
        <v>8650</v>
      </c>
      <c r="O39" s="59">
        <v>0</v>
      </c>
      <c r="P39" s="59">
        <v>0</v>
      </c>
      <c r="Q39" s="59">
        <v>8650</v>
      </c>
      <c r="R39" s="59">
        <v>0</v>
      </c>
      <c r="S39" s="59">
        <v>0</v>
      </c>
      <c r="T39" s="59">
        <v>0</v>
      </c>
      <c r="U39" s="59">
        <v>0</v>
      </c>
      <c r="V39" s="59">
        <v>-1451752</v>
      </c>
      <c r="W39" s="59">
        <v>-5311773</v>
      </c>
      <c r="X39" s="59">
        <v>3860021</v>
      </c>
      <c r="Y39" s="60">
        <v>-72.67</v>
      </c>
      <c r="Z39" s="61">
        <v>121936279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-120322980</v>
      </c>
      <c r="C42" s="18">
        <v>0</v>
      </c>
      <c r="D42" s="58">
        <v>-2996931</v>
      </c>
      <c r="E42" s="59">
        <v>-2996931</v>
      </c>
      <c r="F42" s="59">
        <v>-15290660</v>
      </c>
      <c r="G42" s="59">
        <v>-8545299</v>
      </c>
      <c r="H42" s="59">
        <v>-9547568</v>
      </c>
      <c r="I42" s="59">
        <v>-33383527</v>
      </c>
      <c r="J42" s="59">
        <v>-10475482</v>
      </c>
      <c r="K42" s="59">
        <v>-10926956</v>
      </c>
      <c r="L42" s="59">
        <v>-10164576</v>
      </c>
      <c r="M42" s="59">
        <v>-31567014</v>
      </c>
      <c r="N42" s="59">
        <v>-9474539</v>
      </c>
      <c r="O42" s="59">
        <v>-10265051</v>
      </c>
      <c r="P42" s="59">
        <v>-14607612</v>
      </c>
      <c r="Q42" s="59">
        <v>-34347202</v>
      </c>
      <c r="R42" s="59">
        <v>0</v>
      </c>
      <c r="S42" s="59">
        <v>0</v>
      </c>
      <c r="T42" s="59">
        <v>0</v>
      </c>
      <c r="U42" s="59">
        <v>0</v>
      </c>
      <c r="V42" s="59">
        <v>-99297743</v>
      </c>
      <c r="W42" s="59">
        <v>-2246223</v>
      </c>
      <c r="X42" s="59">
        <v>-97051520</v>
      </c>
      <c r="Y42" s="60">
        <v>4320.65</v>
      </c>
      <c r="Z42" s="61">
        <v>-2996931</v>
      </c>
    </row>
    <row r="43" spans="1:26" ht="12.75">
      <c r="A43" s="57" t="s">
        <v>59</v>
      </c>
      <c r="B43" s="18">
        <v>0</v>
      </c>
      <c r="C43" s="18">
        <v>0</v>
      </c>
      <c r="D43" s="58">
        <v>-16300000</v>
      </c>
      <c r="E43" s="59">
        <v>-16300000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-12224925</v>
      </c>
      <c r="X43" s="59">
        <v>12224925</v>
      </c>
      <c r="Y43" s="60">
        <v>-100</v>
      </c>
      <c r="Z43" s="61">
        <v>-16300000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-120322980</v>
      </c>
      <c r="C45" s="21">
        <v>0</v>
      </c>
      <c r="D45" s="103">
        <v>83339777</v>
      </c>
      <c r="E45" s="104">
        <v>83339777</v>
      </c>
      <c r="F45" s="104">
        <v>-15290660</v>
      </c>
      <c r="G45" s="104">
        <f>+F45+G42+G43+G44+G83</f>
        <v>-23835959</v>
      </c>
      <c r="H45" s="104">
        <f>+G45+H42+H43+H44+H83</f>
        <v>-33383527</v>
      </c>
      <c r="I45" s="104">
        <f>+H45</f>
        <v>-33383527</v>
      </c>
      <c r="J45" s="104">
        <f>+H45+J42+J43+J44+J83</f>
        <v>-43859009</v>
      </c>
      <c r="K45" s="104">
        <f>+J45+K42+K43+K44+K83</f>
        <v>-54785965</v>
      </c>
      <c r="L45" s="104">
        <f>+K45+L42+L43+L44+L83</f>
        <v>-64950541</v>
      </c>
      <c r="M45" s="104">
        <f>+L45</f>
        <v>-64950541</v>
      </c>
      <c r="N45" s="104">
        <f>+L45+N42+N43+N44+N83</f>
        <v>-74425080</v>
      </c>
      <c r="O45" s="104">
        <f>+N45+O42+O43+O44+O83</f>
        <v>-84690131</v>
      </c>
      <c r="P45" s="104">
        <f>+O45+P42+P43+P44+P83</f>
        <v>-99297743</v>
      </c>
      <c r="Q45" s="104">
        <f>+P45</f>
        <v>-99297743</v>
      </c>
      <c r="R45" s="104">
        <f>+P45+R42+R43+R44+R83</f>
        <v>-99297743</v>
      </c>
      <c r="S45" s="104">
        <f>+R45+S42+S43+S44+S83</f>
        <v>-99297743</v>
      </c>
      <c r="T45" s="104">
        <f>+S45+T42+T43+T44+T83</f>
        <v>-99297743</v>
      </c>
      <c r="U45" s="104">
        <f>+T45</f>
        <v>-99297743</v>
      </c>
      <c r="V45" s="104">
        <f>+U45</f>
        <v>-99297743</v>
      </c>
      <c r="W45" s="104">
        <f>+W83+W42+W43+W44</f>
        <v>-14471148</v>
      </c>
      <c r="X45" s="104">
        <f>+V45-W45</f>
        <v>-84826595</v>
      </c>
      <c r="Y45" s="105">
        <f>+IF(W45&lt;&gt;0,+(X45/W45)*100,0)</f>
        <v>586.1773716915893</v>
      </c>
      <c r="Z45" s="106">
        <v>83339777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672609</v>
      </c>
      <c r="C75" s="27">
        <v>0</v>
      </c>
      <c r="D75" s="28">
        <v>165000</v>
      </c>
      <c r="E75" s="29">
        <v>165000</v>
      </c>
      <c r="F75" s="29">
        <v>48762</v>
      </c>
      <c r="G75" s="29">
        <v>48762</v>
      </c>
      <c r="H75" s="29">
        <v>48762</v>
      </c>
      <c r="I75" s="29">
        <v>146286</v>
      </c>
      <c r="J75" s="29">
        <v>52538</v>
      </c>
      <c r="K75" s="29">
        <v>48734</v>
      </c>
      <c r="L75" s="29">
        <v>48734</v>
      </c>
      <c r="M75" s="29">
        <v>150006</v>
      </c>
      <c r="N75" s="29">
        <v>57506</v>
      </c>
      <c r="O75" s="29">
        <v>47516</v>
      </c>
      <c r="P75" s="29">
        <v>0</v>
      </c>
      <c r="Q75" s="29">
        <v>105022</v>
      </c>
      <c r="R75" s="29">
        <v>0</v>
      </c>
      <c r="S75" s="29">
        <v>0</v>
      </c>
      <c r="T75" s="29">
        <v>0</v>
      </c>
      <c r="U75" s="29">
        <v>0</v>
      </c>
      <c r="V75" s="29">
        <v>401314</v>
      </c>
      <c r="W75" s="29">
        <v>123750</v>
      </c>
      <c r="X75" s="29">
        <v>0</v>
      </c>
      <c r="Y75" s="28">
        <v>0</v>
      </c>
      <c r="Z75" s="30">
        <v>165000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>
        <v>102636708</v>
      </c>
      <c r="E83" s="20">
        <v>102636708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102636708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72202636</v>
      </c>
      <c r="C5" s="18">
        <v>0</v>
      </c>
      <c r="D5" s="58">
        <v>62335824</v>
      </c>
      <c r="E5" s="59">
        <v>65764241</v>
      </c>
      <c r="F5" s="59">
        <v>5331110</v>
      </c>
      <c r="G5" s="59">
        <v>5402638</v>
      </c>
      <c r="H5" s="59">
        <v>5462402</v>
      </c>
      <c r="I5" s="59">
        <v>16196150</v>
      </c>
      <c r="J5" s="59">
        <v>5596106</v>
      </c>
      <c r="K5" s="59">
        <v>5393508</v>
      </c>
      <c r="L5" s="59">
        <v>5607547</v>
      </c>
      <c r="M5" s="59">
        <v>16597161</v>
      </c>
      <c r="N5" s="59">
        <v>5569161</v>
      </c>
      <c r="O5" s="59">
        <v>3436214</v>
      </c>
      <c r="P5" s="59">
        <v>5420954</v>
      </c>
      <c r="Q5" s="59">
        <v>14426329</v>
      </c>
      <c r="R5" s="59">
        <v>0</v>
      </c>
      <c r="S5" s="59">
        <v>0</v>
      </c>
      <c r="T5" s="59">
        <v>0</v>
      </c>
      <c r="U5" s="59">
        <v>0</v>
      </c>
      <c r="V5" s="59">
        <v>47219640</v>
      </c>
      <c r="W5" s="59">
        <v>48123234</v>
      </c>
      <c r="X5" s="59">
        <v>-903594</v>
      </c>
      <c r="Y5" s="60">
        <v>-1.88</v>
      </c>
      <c r="Z5" s="61">
        <v>65764241</v>
      </c>
    </row>
    <row r="6" spans="1:26" ht="12.75">
      <c r="A6" s="57" t="s">
        <v>32</v>
      </c>
      <c r="B6" s="18">
        <v>200977609</v>
      </c>
      <c r="C6" s="18">
        <v>0</v>
      </c>
      <c r="D6" s="58">
        <v>222549528</v>
      </c>
      <c r="E6" s="59">
        <v>207756359</v>
      </c>
      <c r="F6" s="59">
        <v>19987081</v>
      </c>
      <c r="G6" s="59">
        <v>13155741</v>
      </c>
      <c r="H6" s="59">
        <v>17849944</v>
      </c>
      <c r="I6" s="59">
        <v>50992766</v>
      </c>
      <c r="J6" s="59">
        <v>17177313</v>
      </c>
      <c r="K6" s="59">
        <v>17874072</v>
      </c>
      <c r="L6" s="59">
        <v>17791189</v>
      </c>
      <c r="M6" s="59">
        <v>52842574</v>
      </c>
      <c r="N6" s="59">
        <v>17349755</v>
      </c>
      <c r="O6" s="59">
        <v>17494435</v>
      </c>
      <c r="P6" s="59">
        <v>17304264</v>
      </c>
      <c r="Q6" s="59">
        <v>52148454</v>
      </c>
      <c r="R6" s="59">
        <v>0</v>
      </c>
      <c r="S6" s="59">
        <v>0</v>
      </c>
      <c r="T6" s="59">
        <v>0</v>
      </c>
      <c r="U6" s="59">
        <v>0</v>
      </c>
      <c r="V6" s="59">
        <v>155983794</v>
      </c>
      <c r="W6" s="59">
        <v>160994880</v>
      </c>
      <c r="X6" s="59">
        <v>-5011086</v>
      </c>
      <c r="Y6" s="60">
        <v>-3.11</v>
      </c>
      <c r="Z6" s="61">
        <v>207756359</v>
      </c>
    </row>
    <row r="7" spans="1:26" ht="12.75">
      <c r="A7" s="57" t="s">
        <v>33</v>
      </c>
      <c r="B7" s="18">
        <v>3582050</v>
      </c>
      <c r="C7" s="18">
        <v>0</v>
      </c>
      <c r="D7" s="58">
        <v>1599996</v>
      </c>
      <c r="E7" s="59">
        <v>4164466</v>
      </c>
      <c r="F7" s="59">
        <v>115843</v>
      </c>
      <c r="G7" s="59">
        <v>29623288</v>
      </c>
      <c r="H7" s="59">
        <v>-28757433</v>
      </c>
      <c r="I7" s="59">
        <v>981698</v>
      </c>
      <c r="J7" s="59">
        <v>368145</v>
      </c>
      <c r="K7" s="59">
        <v>350377</v>
      </c>
      <c r="L7" s="59">
        <v>497303</v>
      </c>
      <c r="M7" s="59">
        <v>1215825</v>
      </c>
      <c r="N7" s="59">
        <v>411333</v>
      </c>
      <c r="O7" s="59">
        <v>4955515</v>
      </c>
      <c r="P7" s="59">
        <v>5492141</v>
      </c>
      <c r="Q7" s="59">
        <v>10858989</v>
      </c>
      <c r="R7" s="59">
        <v>0</v>
      </c>
      <c r="S7" s="59">
        <v>0</v>
      </c>
      <c r="T7" s="59">
        <v>0</v>
      </c>
      <c r="U7" s="59">
        <v>0</v>
      </c>
      <c r="V7" s="59">
        <v>13056512</v>
      </c>
      <c r="W7" s="59">
        <v>2225785</v>
      </c>
      <c r="X7" s="59">
        <v>10830727</v>
      </c>
      <c r="Y7" s="60">
        <v>486.6</v>
      </c>
      <c r="Z7" s="61">
        <v>4164466</v>
      </c>
    </row>
    <row r="8" spans="1:26" ht="12.75">
      <c r="A8" s="57" t="s">
        <v>34</v>
      </c>
      <c r="B8" s="18">
        <v>178183986</v>
      </c>
      <c r="C8" s="18">
        <v>0</v>
      </c>
      <c r="D8" s="58">
        <v>196382964</v>
      </c>
      <c r="E8" s="59">
        <v>196701291</v>
      </c>
      <c r="F8" s="59">
        <v>447509</v>
      </c>
      <c r="G8" s="59">
        <v>82069609</v>
      </c>
      <c r="H8" s="59">
        <v>282390</v>
      </c>
      <c r="I8" s="59">
        <v>82799508</v>
      </c>
      <c r="J8" s="59">
        <v>149472</v>
      </c>
      <c r="K8" s="59">
        <v>797000</v>
      </c>
      <c r="L8" s="59">
        <v>0</v>
      </c>
      <c r="M8" s="59">
        <v>946472</v>
      </c>
      <c r="N8" s="59">
        <v>64181710</v>
      </c>
      <c r="O8" s="59">
        <v>529000</v>
      </c>
      <c r="P8" s="59">
        <v>48111999</v>
      </c>
      <c r="Q8" s="59">
        <v>112822709</v>
      </c>
      <c r="R8" s="59">
        <v>0</v>
      </c>
      <c r="S8" s="59">
        <v>0</v>
      </c>
      <c r="T8" s="59">
        <v>0</v>
      </c>
      <c r="U8" s="59">
        <v>0</v>
      </c>
      <c r="V8" s="59">
        <v>196568689</v>
      </c>
      <c r="W8" s="59">
        <v>195526798</v>
      </c>
      <c r="X8" s="59">
        <v>1041891</v>
      </c>
      <c r="Y8" s="60">
        <v>0.53</v>
      </c>
      <c r="Z8" s="61">
        <v>196701291</v>
      </c>
    </row>
    <row r="9" spans="1:26" ht="12.75">
      <c r="A9" s="57" t="s">
        <v>35</v>
      </c>
      <c r="B9" s="18">
        <v>43660860</v>
      </c>
      <c r="C9" s="18">
        <v>0</v>
      </c>
      <c r="D9" s="58">
        <v>38905344</v>
      </c>
      <c r="E9" s="59">
        <v>40567307</v>
      </c>
      <c r="F9" s="59">
        <v>3619977</v>
      </c>
      <c r="G9" s="59">
        <v>3280942</v>
      </c>
      <c r="H9" s="59">
        <v>3259625</v>
      </c>
      <c r="I9" s="59">
        <v>10160544</v>
      </c>
      <c r="J9" s="59">
        <v>3212059</v>
      </c>
      <c r="K9" s="59">
        <v>3406398</v>
      </c>
      <c r="L9" s="59">
        <v>3779998</v>
      </c>
      <c r="M9" s="59">
        <v>10398455</v>
      </c>
      <c r="N9" s="59">
        <v>3246308</v>
      </c>
      <c r="O9" s="59">
        <v>3280641</v>
      </c>
      <c r="P9" s="59">
        <v>3081186</v>
      </c>
      <c r="Q9" s="59">
        <v>9608135</v>
      </c>
      <c r="R9" s="59">
        <v>0</v>
      </c>
      <c r="S9" s="59">
        <v>0</v>
      </c>
      <c r="T9" s="59">
        <v>0</v>
      </c>
      <c r="U9" s="59">
        <v>0</v>
      </c>
      <c r="V9" s="59">
        <v>30167134</v>
      </c>
      <c r="W9" s="59">
        <v>29843792</v>
      </c>
      <c r="X9" s="59">
        <v>323342</v>
      </c>
      <c r="Y9" s="60">
        <v>1.08</v>
      </c>
      <c r="Z9" s="61">
        <v>40567307</v>
      </c>
    </row>
    <row r="10" spans="1:26" ht="20.25">
      <c r="A10" s="62" t="s">
        <v>105</v>
      </c>
      <c r="B10" s="63">
        <f>SUM(B5:B9)</f>
        <v>498607141</v>
      </c>
      <c r="C10" s="63">
        <f>SUM(C5:C9)</f>
        <v>0</v>
      </c>
      <c r="D10" s="64">
        <f aca="true" t="shared" si="0" ref="D10:Z10">SUM(D5:D9)</f>
        <v>521773656</v>
      </c>
      <c r="E10" s="65">
        <f t="shared" si="0"/>
        <v>514953664</v>
      </c>
      <c r="F10" s="65">
        <f t="shared" si="0"/>
        <v>29501520</v>
      </c>
      <c r="G10" s="65">
        <f t="shared" si="0"/>
        <v>133532218</v>
      </c>
      <c r="H10" s="65">
        <f t="shared" si="0"/>
        <v>-1903072</v>
      </c>
      <c r="I10" s="65">
        <f t="shared" si="0"/>
        <v>161130666</v>
      </c>
      <c r="J10" s="65">
        <f t="shared" si="0"/>
        <v>26503095</v>
      </c>
      <c r="K10" s="65">
        <f t="shared" si="0"/>
        <v>27821355</v>
      </c>
      <c r="L10" s="65">
        <f t="shared" si="0"/>
        <v>27676037</v>
      </c>
      <c r="M10" s="65">
        <f t="shared" si="0"/>
        <v>82000487</v>
      </c>
      <c r="N10" s="65">
        <f t="shared" si="0"/>
        <v>90758267</v>
      </c>
      <c r="O10" s="65">
        <f t="shared" si="0"/>
        <v>29695805</v>
      </c>
      <c r="P10" s="65">
        <f t="shared" si="0"/>
        <v>79410544</v>
      </c>
      <c r="Q10" s="65">
        <f t="shared" si="0"/>
        <v>199864616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442995769</v>
      </c>
      <c r="W10" s="65">
        <f t="shared" si="0"/>
        <v>436714489</v>
      </c>
      <c r="X10" s="65">
        <f t="shared" si="0"/>
        <v>6281280</v>
      </c>
      <c r="Y10" s="66">
        <f>+IF(W10&lt;&gt;0,(X10/W10)*100,0)</f>
        <v>1.438303550308815</v>
      </c>
      <c r="Z10" s="67">
        <f t="shared" si="0"/>
        <v>514953664</v>
      </c>
    </row>
    <row r="11" spans="1:26" ht="12.75">
      <c r="A11" s="57" t="s">
        <v>36</v>
      </c>
      <c r="B11" s="18">
        <v>188560845</v>
      </c>
      <c r="C11" s="18">
        <v>0</v>
      </c>
      <c r="D11" s="58">
        <v>216114432</v>
      </c>
      <c r="E11" s="59">
        <v>199527765</v>
      </c>
      <c r="F11" s="59">
        <v>16878464</v>
      </c>
      <c r="G11" s="59">
        <v>17223963</v>
      </c>
      <c r="H11" s="59">
        <v>17446070</v>
      </c>
      <c r="I11" s="59">
        <v>51548497</v>
      </c>
      <c r="J11" s="59">
        <v>16912500</v>
      </c>
      <c r="K11" s="59">
        <v>16791868</v>
      </c>
      <c r="L11" s="59">
        <v>18634924</v>
      </c>
      <c r="M11" s="59">
        <v>52339292</v>
      </c>
      <c r="N11" s="59">
        <v>17421499</v>
      </c>
      <c r="O11" s="59">
        <v>8266005</v>
      </c>
      <c r="P11" s="59">
        <v>0</v>
      </c>
      <c r="Q11" s="59">
        <v>25687504</v>
      </c>
      <c r="R11" s="59">
        <v>0</v>
      </c>
      <c r="S11" s="59">
        <v>0</v>
      </c>
      <c r="T11" s="59">
        <v>0</v>
      </c>
      <c r="U11" s="59">
        <v>0</v>
      </c>
      <c r="V11" s="59">
        <v>129575293</v>
      </c>
      <c r="W11" s="59">
        <v>155451138</v>
      </c>
      <c r="X11" s="59">
        <v>-25875845</v>
      </c>
      <c r="Y11" s="60">
        <v>-16.65</v>
      </c>
      <c r="Z11" s="61">
        <v>199527765</v>
      </c>
    </row>
    <row r="12" spans="1:26" ht="12.75">
      <c r="A12" s="57" t="s">
        <v>37</v>
      </c>
      <c r="B12" s="18">
        <v>13350038</v>
      </c>
      <c r="C12" s="18">
        <v>0</v>
      </c>
      <c r="D12" s="58">
        <v>13725204</v>
      </c>
      <c r="E12" s="59">
        <v>12572650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8961876</v>
      </c>
      <c r="P12" s="59">
        <v>0</v>
      </c>
      <c r="Q12" s="59">
        <v>8961876</v>
      </c>
      <c r="R12" s="59">
        <v>0</v>
      </c>
      <c r="S12" s="59">
        <v>0</v>
      </c>
      <c r="T12" s="59">
        <v>0</v>
      </c>
      <c r="U12" s="59">
        <v>0</v>
      </c>
      <c r="V12" s="59">
        <v>8961876</v>
      </c>
      <c r="W12" s="59">
        <v>9832881</v>
      </c>
      <c r="X12" s="59">
        <v>-871005</v>
      </c>
      <c r="Y12" s="60">
        <v>-8.86</v>
      </c>
      <c r="Z12" s="61">
        <v>12572650</v>
      </c>
    </row>
    <row r="13" spans="1:26" ht="12.75">
      <c r="A13" s="57" t="s">
        <v>106</v>
      </c>
      <c r="B13" s="18">
        <v>226647234</v>
      </c>
      <c r="C13" s="18">
        <v>0</v>
      </c>
      <c r="D13" s="58">
        <v>119014752</v>
      </c>
      <c r="E13" s="59">
        <v>119014752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10472965</v>
      </c>
      <c r="L13" s="59">
        <v>0</v>
      </c>
      <c r="M13" s="59">
        <v>10472965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10472965</v>
      </c>
      <c r="W13" s="59">
        <v>89261064</v>
      </c>
      <c r="X13" s="59">
        <v>-78788099</v>
      </c>
      <c r="Y13" s="60">
        <v>-88.27</v>
      </c>
      <c r="Z13" s="61">
        <v>119014752</v>
      </c>
    </row>
    <row r="14" spans="1:26" ht="12.75">
      <c r="A14" s="57" t="s">
        <v>38</v>
      </c>
      <c r="B14" s="18">
        <v>9265993</v>
      </c>
      <c r="C14" s="18">
        <v>0</v>
      </c>
      <c r="D14" s="58">
        <v>7965924</v>
      </c>
      <c r="E14" s="59">
        <v>7790136</v>
      </c>
      <c r="F14" s="59">
        <v>450160</v>
      </c>
      <c r="G14" s="59">
        <v>5663</v>
      </c>
      <c r="H14" s="59">
        <v>579482</v>
      </c>
      <c r="I14" s="59">
        <v>1035305</v>
      </c>
      <c r="J14" s="59">
        <v>524771</v>
      </c>
      <c r="K14" s="59">
        <v>569829</v>
      </c>
      <c r="L14" s="59">
        <v>1135608</v>
      </c>
      <c r="M14" s="59">
        <v>2230208</v>
      </c>
      <c r="N14" s="59">
        <v>1278734</v>
      </c>
      <c r="O14" s="59">
        <v>654670</v>
      </c>
      <c r="P14" s="59">
        <v>92029</v>
      </c>
      <c r="Q14" s="59">
        <v>2025433</v>
      </c>
      <c r="R14" s="59">
        <v>0</v>
      </c>
      <c r="S14" s="59">
        <v>0</v>
      </c>
      <c r="T14" s="59">
        <v>0</v>
      </c>
      <c r="U14" s="59">
        <v>0</v>
      </c>
      <c r="V14" s="59">
        <v>5290946</v>
      </c>
      <c r="W14" s="59">
        <v>5904127</v>
      </c>
      <c r="X14" s="59">
        <v>-613181</v>
      </c>
      <c r="Y14" s="60">
        <v>-10.39</v>
      </c>
      <c r="Z14" s="61">
        <v>7790136</v>
      </c>
    </row>
    <row r="15" spans="1:26" ht="12.75">
      <c r="A15" s="57" t="s">
        <v>39</v>
      </c>
      <c r="B15" s="18">
        <v>97429253</v>
      </c>
      <c r="C15" s="18">
        <v>0</v>
      </c>
      <c r="D15" s="58">
        <v>114192696</v>
      </c>
      <c r="E15" s="59">
        <v>95767244</v>
      </c>
      <c r="F15" s="59">
        <v>13490947</v>
      </c>
      <c r="G15" s="59">
        <v>4310616</v>
      </c>
      <c r="H15" s="59">
        <v>8060263</v>
      </c>
      <c r="I15" s="59">
        <v>25861826</v>
      </c>
      <c r="J15" s="59">
        <v>5624396</v>
      </c>
      <c r="K15" s="59">
        <v>7736116</v>
      </c>
      <c r="L15" s="59">
        <v>6259069</v>
      </c>
      <c r="M15" s="59">
        <v>19619581</v>
      </c>
      <c r="N15" s="59">
        <v>7301936</v>
      </c>
      <c r="O15" s="59">
        <v>9678837</v>
      </c>
      <c r="P15" s="59">
        <v>1629780</v>
      </c>
      <c r="Q15" s="59">
        <v>18610553</v>
      </c>
      <c r="R15" s="59">
        <v>0</v>
      </c>
      <c r="S15" s="59">
        <v>0</v>
      </c>
      <c r="T15" s="59">
        <v>0</v>
      </c>
      <c r="U15" s="59">
        <v>0</v>
      </c>
      <c r="V15" s="59">
        <v>64091960</v>
      </c>
      <c r="W15" s="59">
        <v>78263754</v>
      </c>
      <c r="X15" s="59">
        <v>-14171794</v>
      </c>
      <c r="Y15" s="60">
        <v>-18.11</v>
      </c>
      <c r="Z15" s="61">
        <v>95767244</v>
      </c>
    </row>
    <row r="16" spans="1:26" ht="12.75">
      <c r="A16" s="57" t="s">
        <v>34</v>
      </c>
      <c r="B16" s="18">
        <v>29206878</v>
      </c>
      <c r="C16" s="18">
        <v>0</v>
      </c>
      <c r="D16" s="58">
        <v>17313540</v>
      </c>
      <c r="E16" s="59">
        <v>17879324</v>
      </c>
      <c r="F16" s="59">
        <v>884053</v>
      </c>
      <c r="G16" s="59">
        <v>1371458</v>
      </c>
      <c r="H16" s="59">
        <v>2049650</v>
      </c>
      <c r="I16" s="59">
        <v>4305161</v>
      </c>
      <c r="J16" s="59">
        <v>2624653</v>
      </c>
      <c r="K16" s="59">
        <v>2911936</v>
      </c>
      <c r="L16" s="59">
        <v>3025917</v>
      </c>
      <c r="M16" s="59">
        <v>8562506</v>
      </c>
      <c r="N16" s="59">
        <v>3134382</v>
      </c>
      <c r="O16" s="59">
        <v>3290470</v>
      </c>
      <c r="P16" s="59">
        <v>3292265</v>
      </c>
      <c r="Q16" s="59">
        <v>9717117</v>
      </c>
      <c r="R16" s="59">
        <v>0</v>
      </c>
      <c r="S16" s="59">
        <v>0</v>
      </c>
      <c r="T16" s="59">
        <v>0</v>
      </c>
      <c r="U16" s="59">
        <v>0</v>
      </c>
      <c r="V16" s="59">
        <v>22584784</v>
      </c>
      <c r="W16" s="59">
        <v>13211467</v>
      </c>
      <c r="X16" s="59">
        <v>9373317</v>
      </c>
      <c r="Y16" s="60">
        <v>70.95</v>
      </c>
      <c r="Z16" s="61">
        <v>17879324</v>
      </c>
    </row>
    <row r="17" spans="1:26" ht="12.75">
      <c r="A17" s="57" t="s">
        <v>40</v>
      </c>
      <c r="B17" s="18">
        <v>695437280</v>
      </c>
      <c r="C17" s="18">
        <v>0</v>
      </c>
      <c r="D17" s="58">
        <v>110357448</v>
      </c>
      <c r="E17" s="59">
        <v>96553038</v>
      </c>
      <c r="F17" s="59">
        <v>8105719</v>
      </c>
      <c r="G17" s="59">
        <v>7062669</v>
      </c>
      <c r="H17" s="59">
        <v>10792556</v>
      </c>
      <c r="I17" s="59">
        <v>25960944</v>
      </c>
      <c r="J17" s="59">
        <v>12744349</v>
      </c>
      <c r="K17" s="59">
        <v>12210891</v>
      </c>
      <c r="L17" s="59">
        <v>10112249</v>
      </c>
      <c r="M17" s="59">
        <v>35067489</v>
      </c>
      <c r="N17" s="59">
        <v>7470724</v>
      </c>
      <c r="O17" s="59">
        <v>8775694</v>
      </c>
      <c r="P17" s="59">
        <v>3243798</v>
      </c>
      <c r="Q17" s="59">
        <v>19490216</v>
      </c>
      <c r="R17" s="59">
        <v>0</v>
      </c>
      <c r="S17" s="59">
        <v>0</v>
      </c>
      <c r="T17" s="59">
        <v>0</v>
      </c>
      <c r="U17" s="59">
        <v>0</v>
      </c>
      <c r="V17" s="59">
        <v>80518649</v>
      </c>
      <c r="W17" s="59">
        <v>77257034</v>
      </c>
      <c r="X17" s="59">
        <v>3261615</v>
      </c>
      <c r="Y17" s="60">
        <v>4.22</v>
      </c>
      <c r="Z17" s="61">
        <v>96553038</v>
      </c>
    </row>
    <row r="18" spans="1:26" ht="12.75">
      <c r="A18" s="68" t="s">
        <v>41</v>
      </c>
      <c r="B18" s="69">
        <f>SUM(B11:B17)</f>
        <v>1259897521</v>
      </c>
      <c r="C18" s="69">
        <f>SUM(C11:C17)</f>
        <v>0</v>
      </c>
      <c r="D18" s="70">
        <f aca="true" t="shared" si="1" ref="D18:Z18">SUM(D11:D17)</f>
        <v>598683996</v>
      </c>
      <c r="E18" s="71">
        <f t="shared" si="1"/>
        <v>549104909</v>
      </c>
      <c r="F18" s="71">
        <f t="shared" si="1"/>
        <v>39809343</v>
      </c>
      <c r="G18" s="71">
        <f t="shared" si="1"/>
        <v>29974369</v>
      </c>
      <c r="H18" s="71">
        <f t="shared" si="1"/>
        <v>38928021</v>
      </c>
      <c r="I18" s="71">
        <f t="shared" si="1"/>
        <v>108711733</v>
      </c>
      <c r="J18" s="71">
        <f t="shared" si="1"/>
        <v>38430669</v>
      </c>
      <c r="K18" s="71">
        <f t="shared" si="1"/>
        <v>50693605</v>
      </c>
      <c r="L18" s="71">
        <f t="shared" si="1"/>
        <v>39167767</v>
      </c>
      <c r="M18" s="71">
        <f t="shared" si="1"/>
        <v>128292041</v>
      </c>
      <c r="N18" s="71">
        <f t="shared" si="1"/>
        <v>36607275</v>
      </c>
      <c r="O18" s="71">
        <f t="shared" si="1"/>
        <v>39627552</v>
      </c>
      <c r="P18" s="71">
        <f t="shared" si="1"/>
        <v>8257872</v>
      </c>
      <c r="Q18" s="71">
        <f t="shared" si="1"/>
        <v>84492699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321496473</v>
      </c>
      <c r="W18" s="71">
        <f t="shared" si="1"/>
        <v>429181465</v>
      </c>
      <c r="X18" s="71">
        <f t="shared" si="1"/>
        <v>-107684992</v>
      </c>
      <c r="Y18" s="66">
        <f>+IF(W18&lt;&gt;0,(X18/W18)*100,0)</f>
        <v>-25.090783452169816</v>
      </c>
      <c r="Z18" s="72">
        <f t="shared" si="1"/>
        <v>549104909</v>
      </c>
    </row>
    <row r="19" spans="1:26" ht="12.75">
      <c r="A19" s="68" t="s">
        <v>42</v>
      </c>
      <c r="B19" s="73">
        <f>+B10-B18</f>
        <v>-761290380</v>
      </c>
      <c r="C19" s="73">
        <f>+C10-C18</f>
        <v>0</v>
      </c>
      <c r="D19" s="74">
        <f aca="true" t="shared" si="2" ref="D19:Z19">+D10-D18</f>
        <v>-76910340</v>
      </c>
      <c r="E19" s="75">
        <f t="shared" si="2"/>
        <v>-34151245</v>
      </c>
      <c r="F19" s="75">
        <f t="shared" si="2"/>
        <v>-10307823</v>
      </c>
      <c r="G19" s="75">
        <f t="shared" si="2"/>
        <v>103557849</v>
      </c>
      <c r="H19" s="75">
        <f t="shared" si="2"/>
        <v>-40831093</v>
      </c>
      <c r="I19" s="75">
        <f t="shared" si="2"/>
        <v>52418933</v>
      </c>
      <c r="J19" s="75">
        <f t="shared" si="2"/>
        <v>-11927574</v>
      </c>
      <c r="K19" s="75">
        <f t="shared" si="2"/>
        <v>-22872250</v>
      </c>
      <c r="L19" s="75">
        <f t="shared" si="2"/>
        <v>-11491730</v>
      </c>
      <c r="M19" s="75">
        <f t="shared" si="2"/>
        <v>-46291554</v>
      </c>
      <c r="N19" s="75">
        <f t="shared" si="2"/>
        <v>54150992</v>
      </c>
      <c r="O19" s="75">
        <f t="shared" si="2"/>
        <v>-9931747</v>
      </c>
      <c r="P19" s="75">
        <f t="shared" si="2"/>
        <v>71152672</v>
      </c>
      <c r="Q19" s="75">
        <f t="shared" si="2"/>
        <v>115371917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121499296</v>
      </c>
      <c r="W19" s="75">
        <f>IF(E10=E18,0,W10-W18)</f>
        <v>7533024</v>
      </c>
      <c r="X19" s="75">
        <f t="shared" si="2"/>
        <v>113966272</v>
      </c>
      <c r="Y19" s="76">
        <f>+IF(W19&lt;&gt;0,(X19/W19)*100,0)</f>
        <v>1512.8887416262048</v>
      </c>
      <c r="Z19" s="77">
        <f t="shared" si="2"/>
        <v>-34151245</v>
      </c>
    </row>
    <row r="20" spans="1:26" ht="20.25">
      <c r="A20" s="78" t="s">
        <v>43</v>
      </c>
      <c r="B20" s="79">
        <v>116964000</v>
      </c>
      <c r="C20" s="79">
        <v>0</v>
      </c>
      <c r="D20" s="80">
        <v>144923976</v>
      </c>
      <c r="E20" s="81">
        <v>144923976</v>
      </c>
      <c r="F20" s="81">
        <v>51781000</v>
      </c>
      <c r="G20" s="81">
        <v>11250000</v>
      </c>
      <c r="H20" s="81">
        <v>0</v>
      </c>
      <c r="I20" s="81">
        <v>63031000</v>
      </c>
      <c r="J20" s="81">
        <v>50</v>
      </c>
      <c r="K20" s="81">
        <v>23915659</v>
      </c>
      <c r="L20" s="81">
        <v>14161000</v>
      </c>
      <c r="M20" s="81">
        <v>38076709</v>
      </c>
      <c r="N20" s="81">
        <v>237391</v>
      </c>
      <c r="O20" s="81">
        <v>780000</v>
      </c>
      <c r="P20" s="81">
        <v>47799000</v>
      </c>
      <c r="Q20" s="81">
        <v>48816391</v>
      </c>
      <c r="R20" s="81">
        <v>0</v>
      </c>
      <c r="S20" s="81">
        <v>0</v>
      </c>
      <c r="T20" s="81">
        <v>0</v>
      </c>
      <c r="U20" s="81">
        <v>0</v>
      </c>
      <c r="V20" s="81">
        <v>149924100</v>
      </c>
      <c r="W20" s="81">
        <v>108692982</v>
      </c>
      <c r="X20" s="81">
        <v>41231118</v>
      </c>
      <c r="Y20" s="82">
        <v>37.93</v>
      </c>
      <c r="Z20" s="83">
        <v>144923976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-644326380</v>
      </c>
      <c r="C22" s="91">
        <f>SUM(C19:C21)</f>
        <v>0</v>
      </c>
      <c r="D22" s="92">
        <f aca="true" t="shared" si="3" ref="D22:Z22">SUM(D19:D21)</f>
        <v>68013636</v>
      </c>
      <c r="E22" s="93">
        <f t="shared" si="3"/>
        <v>110772731</v>
      </c>
      <c r="F22" s="93">
        <f t="shared" si="3"/>
        <v>41473177</v>
      </c>
      <c r="G22" s="93">
        <f t="shared" si="3"/>
        <v>114807849</v>
      </c>
      <c r="H22" s="93">
        <f t="shared" si="3"/>
        <v>-40831093</v>
      </c>
      <c r="I22" s="93">
        <f t="shared" si="3"/>
        <v>115449933</v>
      </c>
      <c r="J22" s="93">
        <f t="shared" si="3"/>
        <v>-11927524</v>
      </c>
      <c r="K22" s="93">
        <f t="shared" si="3"/>
        <v>1043409</v>
      </c>
      <c r="L22" s="93">
        <f t="shared" si="3"/>
        <v>2669270</v>
      </c>
      <c r="M22" s="93">
        <f t="shared" si="3"/>
        <v>-8214845</v>
      </c>
      <c r="N22" s="93">
        <f t="shared" si="3"/>
        <v>54388383</v>
      </c>
      <c r="O22" s="93">
        <f t="shared" si="3"/>
        <v>-9151747</v>
      </c>
      <c r="P22" s="93">
        <f t="shared" si="3"/>
        <v>118951672</v>
      </c>
      <c r="Q22" s="93">
        <f t="shared" si="3"/>
        <v>164188308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271423396</v>
      </c>
      <c r="W22" s="93">
        <f t="shared" si="3"/>
        <v>116226006</v>
      </c>
      <c r="X22" s="93">
        <f t="shared" si="3"/>
        <v>155197390</v>
      </c>
      <c r="Y22" s="94">
        <f>+IF(W22&lt;&gt;0,(X22/W22)*100,0)</f>
        <v>133.5306919176075</v>
      </c>
      <c r="Z22" s="95">
        <f t="shared" si="3"/>
        <v>110772731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-644326380</v>
      </c>
      <c r="C24" s="73">
        <f>SUM(C22:C23)</f>
        <v>0</v>
      </c>
      <c r="D24" s="74">
        <f aca="true" t="shared" si="4" ref="D24:Z24">SUM(D22:D23)</f>
        <v>68013636</v>
      </c>
      <c r="E24" s="75">
        <f t="shared" si="4"/>
        <v>110772731</v>
      </c>
      <c r="F24" s="75">
        <f t="shared" si="4"/>
        <v>41473177</v>
      </c>
      <c r="G24" s="75">
        <f t="shared" si="4"/>
        <v>114807849</v>
      </c>
      <c r="H24" s="75">
        <f t="shared" si="4"/>
        <v>-40831093</v>
      </c>
      <c r="I24" s="75">
        <f t="shared" si="4"/>
        <v>115449933</v>
      </c>
      <c r="J24" s="75">
        <f t="shared" si="4"/>
        <v>-11927524</v>
      </c>
      <c r="K24" s="75">
        <f t="shared" si="4"/>
        <v>1043409</v>
      </c>
      <c r="L24" s="75">
        <f t="shared" si="4"/>
        <v>2669270</v>
      </c>
      <c r="M24" s="75">
        <f t="shared" si="4"/>
        <v>-8214845</v>
      </c>
      <c r="N24" s="75">
        <f t="shared" si="4"/>
        <v>54388383</v>
      </c>
      <c r="O24" s="75">
        <f t="shared" si="4"/>
        <v>-9151747</v>
      </c>
      <c r="P24" s="75">
        <f t="shared" si="4"/>
        <v>118951672</v>
      </c>
      <c r="Q24" s="75">
        <f t="shared" si="4"/>
        <v>164188308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271423396</v>
      </c>
      <c r="W24" s="75">
        <f t="shared" si="4"/>
        <v>116226006</v>
      </c>
      <c r="X24" s="75">
        <f t="shared" si="4"/>
        <v>155197390</v>
      </c>
      <c r="Y24" s="76">
        <f>+IF(W24&lt;&gt;0,(X24/W24)*100,0)</f>
        <v>133.5306919176075</v>
      </c>
      <c r="Z24" s="77">
        <f t="shared" si="4"/>
        <v>110772731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146014997</v>
      </c>
      <c r="C27" s="21">
        <v>0</v>
      </c>
      <c r="D27" s="103">
        <v>171181836</v>
      </c>
      <c r="E27" s="104">
        <v>167236775</v>
      </c>
      <c r="F27" s="104">
        <v>2255247</v>
      </c>
      <c r="G27" s="104">
        <v>1989641</v>
      </c>
      <c r="H27" s="104">
        <v>4230523</v>
      </c>
      <c r="I27" s="104">
        <v>8475411</v>
      </c>
      <c r="J27" s="104">
        <v>10740726</v>
      </c>
      <c r="K27" s="104">
        <v>5305743</v>
      </c>
      <c r="L27" s="104">
        <v>11754843</v>
      </c>
      <c r="M27" s="104">
        <v>27801312</v>
      </c>
      <c r="N27" s="104">
        <v>2044361</v>
      </c>
      <c r="O27" s="104">
        <v>10587782</v>
      </c>
      <c r="P27" s="104">
        <v>5121310</v>
      </c>
      <c r="Q27" s="104">
        <v>17753453</v>
      </c>
      <c r="R27" s="104">
        <v>0</v>
      </c>
      <c r="S27" s="104">
        <v>0</v>
      </c>
      <c r="T27" s="104">
        <v>0</v>
      </c>
      <c r="U27" s="104">
        <v>0</v>
      </c>
      <c r="V27" s="104">
        <v>54030176</v>
      </c>
      <c r="W27" s="104">
        <v>126808363</v>
      </c>
      <c r="X27" s="104">
        <v>-72778187</v>
      </c>
      <c r="Y27" s="105">
        <v>-57.39</v>
      </c>
      <c r="Z27" s="106">
        <v>167236775</v>
      </c>
    </row>
    <row r="28" spans="1:26" ht="12.75">
      <c r="A28" s="107" t="s">
        <v>47</v>
      </c>
      <c r="B28" s="18">
        <v>-33410118</v>
      </c>
      <c r="C28" s="18">
        <v>0</v>
      </c>
      <c r="D28" s="58">
        <v>144924000</v>
      </c>
      <c r="E28" s="59">
        <v>144924000</v>
      </c>
      <c r="F28" s="59">
        <v>548833</v>
      </c>
      <c r="G28" s="59">
        <v>0</v>
      </c>
      <c r="H28" s="59">
        <v>4114612</v>
      </c>
      <c r="I28" s="59">
        <v>4663445</v>
      </c>
      <c r="J28" s="59">
        <v>8369046</v>
      </c>
      <c r="K28" s="59">
        <v>807965</v>
      </c>
      <c r="L28" s="59">
        <v>11704339</v>
      </c>
      <c r="M28" s="59">
        <v>20881350</v>
      </c>
      <c r="N28" s="59">
        <v>2036217</v>
      </c>
      <c r="O28" s="59">
        <v>9934564</v>
      </c>
      <c r="P28" s="59">
        <v>2309443</v>
      </c>
      <c r="Q28" s="59">
        <v>14280224</v>
      </c>
      <c r="R28" s="59">
        <v>0</v>
      </c>
      <c r="S28" s="59">
        <v>0</v>
      </c>
      <c r="T28" s="59">
        <v>0</v>
      </c>
      <c r="U28" s="59">
        <v>0</v>
      </c>
      <c r="V28" s="59">
        <v>39825019</v>
      </c>
      <c r="W28" s="59">
        <v>108693000</v>
      </c>
      <c r="X28" s="59">
        <v>-68867981</v>
      </c>
      <c r="Y28" s="60">
        <v>-63.36</v>
      </c>
      <c r="Z28" s="61">
        <v>144924000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56981818</v>
      </c>
      <c r="C30" s="18">
        <v>0</v>
      </c>
      <c r="D30" s="58">
        <v>0</v>
      </c>
      <c r="E30" s="59">
        <v>369848</v>
      </c>
      <c r="F30" s="59">
        <v>0</v>
      </c>
      <c r="G30" s="59">
        <v>259264</v>
      </c>
      <c r="H30" s="59">
        <v>66040</v>
      </c>
      <c r="I30" s="59">
        <v>325304</v>
      </c>
      <c r="J30" s="59">
        <v>0</v>
      </c>
      <c r="K30" s="59">
        <v>44544</v>
      </c>
      <c r="L30" s="59">
        <v>0</v>
      </c>
      <c r="M30" s="59">
        <v>44544</v>
      </c>
      <c r="N30" s="59">
        <v>0</v>
      </c>
      <c r="O30" s="59">
        <v>52598</v>
      </c>
      <c r="P30" s="59">
        <v>49125</v>
      </c>
      <c r="Q30" s="59">
        <v>101723</v>
      </c>
      <c r="R30" s="59">
        <v>0</v>
      </c>
      <c r="S30" s="59">
        <v>0</v>
      </c>
      <c r="T30" s="59">
        <v>0</v>
      </c>
      <c r="U30" s="59">
        <v>0</v>
      </c>
      <c r="V30" s="59">
        <v>471571</v>
      </c>
      <c r="W30" s="59">
        <v>147940</v>
      </c>
      <c r="X30" s="59">
        <v>323631</v>
      </c>
      <c r="Y30" s="60">
        <v>218.76</v>
      </c>
      <c r="Z30" s="61">
        <v>369848</v>
      </c>
    </row>
    <row r="31" spans="1:26" ht="12.75">
      <c r="A31" s="57" t="s">
        <v>49</v>
      </c>
      <c r="B31" s="18">
        <v>2824182</v>
      </c>
      <c r="C31" s="18">
        <v>0</v>
      </c>
      <c r="D31" s="58">
        <v>20094408</v>
      </c>
      <c r="E31" s="59">
        <v>17033835</v>
      </c>
      <c r="F31" s="59">
        <v>1693746</v>
      </c>
      <c r="G31" s="59">
        <v>1730377</v>
      </c>
      <c r="H31" s="59">
        <v>-12999</v>
      </c>
      <c r="I31" s="59">
        <v>3411124</v>
      </c>
      <c r="J31" s="59">
        <v>2372692</v>
      </c>
      <c r="K31" s="59">
        <v>4414539</v>
      </c>
      <c r="L31" s="59">
        <v>28199</v>
      </c>
      <c r="M31" s="59">
        <v>6815430</v>
      </c>
      <c r="N31" s="59">
        <v>238</v>
      </c>
      <c r="O31" s="59">
        <v>571441</v>
      </c>
      <c r="P31" s="59">
        <v>2739122</v>
      </c>
      <c r="Q31" s="59">
        <v>3310801</v>
      </c>
      <c r="R31" s="59">
        <v>0</v>
      </c>
      <c r="S31" s="59">
        <v>0</v>
      </c>
      <c r="T31" s="59">
        <v>0</v>
      </c>
      <c r="U31" s="59">
        <v>0</v>
      </c>
      <c r="V31" s="59">
        <v>13537355</v>
      </c>
      <c r="W31" s="59">
        <v>13846580</v>
      </c>
      <c r="X31" s="59">
        <v>-309225</v>
      </c>
      <c r="Y31" s="60">
        <v>-2.23</v>
      </c>
      <c r="Z31" s="61">
        <v>17033835</v>
      </c>
    </row>
    <row r="32" spans="1:26" ht="12.75">
      <c r="A32" s="68" t="s">
        <v>50</v>
      </c>
      <c r="B32" s="21">
        <f>SUM(B28:B31)</f>
        <v>26395882</v>
      </c>
      <c r="C32" s="21">
        <f>SUM(C28:C31)</f>
        <v>0</v>
      </c>
      <c r="D32" s="103">
        <f aca="true" t="shared" si="5" ref="D32:Z32">SUM(D28:D31)</f>
        <v>165018408</v>
      </c>
      <c r="E32" s="104">
        <f t="shared" si="5"/>
        <v>162327683</v>
      </c>
      <c r="F32" s="104">
        <f t="shared" si="5"/>
        <v>2242579</v>
      </c>
      <c r="G32" s="104">
        <f t="shared" si="5"/>
        <v>1989641</v>
      </c>
      <c r="H32" s="104">
        <f t="shared" si="5"/>
        <v>4167653</v>
      </c>
      <c r="I32" s="104">
        <f t="shared" si="5"/>
        <v>8399873</v>
      </c>
      <c r="J32" s="104">
        <f t="shared" si="5"/>
        <v>10741738</v>
      </c>
      <c r="K32" s="104">
        <f t="shared" si="5"/>
        <v>5267048</v>
      </c>
      <c r="L32" s="104">
        <f t="shared" si="5"/>
        <v>11732538</v>
      </c>
      <c r="M32" s="104">
        <f t="shared" si="5"/>
        <v>27741324</v>
      </c>
      <c r="N32" s="104">
        <f t="shared" si="5"/>
        <v>2036455</v>
      </c>
      <c r="O32" s="104">
        <f t="shared" si="5"/>
        <v>10558603</v>
      </c>
      <c r="P32" s="104">
        <f t="shared" si="5"/>
        <v>5097690</v>
      </c>
      <c r="Q32" s="104">
        <f t="shared" si="5"/>
        <v>17692748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53833945</v>
      </c>
      <c r="W32" s="104">
        <f t="shared" si="5"/>
        <v>122687520</v>
      </c>
      <c r="X32" s="104">
        <f t="shared" si="5"/>
        <v>-68853575</v>
      </c>
      <c r="Y32" s="105">
        <f>+IF(W32&lt;&gt;0,(X32/W32)*100,0)</f>
        <v>-56.12109120797291</v>
      </c>
      <c r="Z32" s="106">
        <f t="shared" si="5"/>
        <v>162327683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348558608</v>
      </c>
      <c r="C35" s="18">
        <v>0</v>
      </c>
      <c r="D35" s="58">
        <v>-103168200</v>
      </c>
      <c r="E35" s="59">
        <v>-56464044</v>
      </c>
      <c r="F35" s="59">
        <v>307713476</v>
      </c>
      <c r="G35" s="59">
        <v>103452113</v>
      </c>
      <c r="H35" s="59">
        <v>-29909343</v>
      </c>
      <c r="I35" s="59">
        <v>381256246</v>
      </c>
      <c r="J35" s="59">
        <v>-16885113</v>
      </c>
      <c r="K35" s="59">
        <v>-674189</v>
      </c>
      <c r="L35" s="59">
        <v>34327846</v>
      </c>
      <c r="M35" s="59">
        <v>16768544</v>
      </c>
      <c r="N35" s="59">
        <v>76028536</v>
      </c>
      <c r="O35" s="59">
        <v>13314066</v>
      </c>
      <c r="P35" s="59">
        <v>74892776</v>
      </c>
      <c r="Q35" s="59">
        <v>164235378</v>
      </c>
      <c r="R35" s="59">
        <v>0</v>
      </c>
      <c r="S35" s="59">
        <v>0</v>
      </c>
      <c r="T35" s="59">
        <v>0</v>
      </c>
      <c r="U35" s="59">
        <v>0</v>
      </c>
      <c r="V35" s="59">
        <v>562260168</v>
      </c>
      <c r="W35" s="59">
        <v>-10582281</v>
      </c>
      <c r="X35" s="59">
        <v>572842449</v>
      </c>
      <c r="Y35" s="60">
        <v>-5413.22</v>
      </c>
      <c r="Z35" s="61">
        <v>-56464044</v>
      </c>
    </row>
    <row r="36" spans="1:26" ht="12.75">
      <c r="A36" s="57" t="s">
        <v>53</v>
      </c>
      <c r="B36" s="18">
        <v>2570393946</v>
      </c>
      <c r="C36" s="18">
        <v>0</v>
      </c>
      <c r="D36" s="58">
        <v>171181836</v>
      </c>
      <c r="E36" s="59">
        <v>167236775</v>
      </c>
      <c r="F36" s="59">
        <v>3253773962</v>
      </c>
      <c r="G36" s="59">
        <v>1989641</v>
      </c>
      <c r="H36" s="59">
        <v>4230523</v>
      </c>
      <c r="I36" s="59">
        <v>3259994126</v>
      </c>
      <c r="J36" s="59">
        <v>10740726</v>
      </c>
      <c r="K36" s="59">
        <v>-5167221</v>
      </c>
      <c r="L36" s="59">
        <v>11754843</v>
      </c>
      <c r="M36" s="59">
        <v>17328348</v>
      </c>
      <c r="N36" s="59">
        <v>2044361</v>
      </c>
      <c r="O36" s="59">
        <v>10550907</v>
      </c>
      <c r="P36" s="59">
        <v>5121310</v>
      </c>
      <c r="Q36" s="59">
        <v>17716578</v>
      </c>
      <c r="R36" s="59">
        <v>0</v>
      </c>
      <c r="S36" s="59">
        <v>0</v>
      </c>
      <c r="T36" s="59">
        <v>0</v>
      </c>
      <c r="U36" s="59">
        <v>0</v>
      </c>
      <c r="V36" s="59">
        <v>3295039052</v>
      </c>
      <c r="W36" s="59">
        <v>126808363</v>
      </c>
      <c r="X36" s="59">
        <v>3168230689</v>
      </c>
      <c r="Y36" s="60">
        <v>2498.44</v>
      </c>
      <c r="Z36" s="61">
        <v>167236775</v>
      </c>
    </row>
    <row r="37" spans="1:26" ht="12.75">
      <c r="A37" s="57" t="s">
        <v>54</v>
      </c>
      <c r="B37" s="18">
        <v>223524958</v>
      </c>
      <c r="C37" s="18">
        <v>0</v>
      </c>
      <c r="D37" s="58">
        <v>0</v>
      </c>
      <c r="E37" s="59">
        <v>0</v>
      </c>
      <c r="F37" s="59">
        <v>144079970</v>
      </c>
      <c r="G37" s="59">
        <v>-8093613</v>
      </c>
      <c r="H37" s="59">
        <v>15437638</v>
      </c>
      <c r="I37" s="59">
        <v>151423995</v>
      </c>
      <c r="J37" s="59">
        <v>7043451</v>
      </c>
      <c r="K37" s="59">
        <v>-5594763</v>
      </c>
      <c r="L37" s="59">
        <v>43710741</v>
      </c>
      <c r="M37" s="59">
        <v>45159429</v>
      </c>
      <c r="N37" s="59">
        <v>23934688</v>
      </c>
      <c r="O37" s="59">
        <v>34326844</v>
      </c>
      <c r="P37" s="59">
        <v>-38638205</v>
      </c>
      <c r="Q37" s="59">
        <v>19623327</v>
      </c>
      <c r="R37" s="59">
        <v>0</v>
      </c>
      <c r="S37" s="59">
        <v>0</v>
      </c>
      <c r="T37" s="59">
        <v>0</v>
      </c>
      <c r="U37" s="59">
        <v>0</v>
      </c>
      <c r="V37" s="59">
        <v>216206751</v>
      </c>
      <c r="W37" s="59">
        <v>0</v>
      </c>
      <c r="X37" s="59">
        <v>216206751</v>
      </c>
      <c r="Y37" s="60">
        <v>0</v>
      </c>
      <c r="Z37" s="61">
        <v>0</v>
      </c>
    </row>
    <row r="38" spans="1:26" ht="12.75">
      <c r="A38" s="57" t="s">
        <v>55</v>
      </c>
      <c r="B38" s="18">
        <v>91924434</v>
      </c>
      <c r="C38" s="18">
        <v>0</v>
      </c>
      <c r="D38" s="58">
        <v>0</v>
      </c>
      <c r="E38" s="59">
        <v>0</v>
      </c>
      <c r="F38" s="59">
        <v>83336478</v>
      </c>
      <c r="G38" s="59">
        <v>-1273032</v>
      </c>
      <c r="H38" s="59">
        <v>-285635</v>
      </c>
      <c r="I38" s="59">
        <v>81777811</v>
      </c>
      <c r="J38" s="59">
        <v>-238868</v>
      </c>
      <c r="K38" s="59">
        <v>-1290061</v>
      </c>
      <c r="L38" s="59">
        <v>-297345</v>
      </c>
      <c r="M38" s="59">
        <v>-1826274</v>
      </c>
      <c r="N38" s="59">
        <v>-296851</v>
      </c>
      <c r="O38" s="59">
        <v>-1310126</v>
      </c>
      <c r="P38" s="59">
        <v>-299372</v>
      </c>
      <c r="Q38" s="59">
        <v>-1906349</v>
      </c>
      <c r="R38" s="59">
        <v>0</v>
      </c>
      <c r="S38" s="59">
        <v>0</v>
      </c>
      <c r="T38" s="59">
        <v>0</v>
      </c>
      <c r="U38" s="59">
        <v>0</v>
      </c>
      <c r="V38" s="59">
        <v>78045188</v>
      </c>
      <c r="W38" s="59">
        <v>0</v>
      </c>
      <c r="X38" s="59">
        <v>78045188</v>
      </c>
      <c r="Y38" s="60">
        <v>0</v>
      </c>
      <c r="Z38" s="61">
        <v>0</v>
      </c>
    </row>
    <row r="39" spans="1:26" ht="12.75">
      <c r="A39" s="57" t="s">
        <v>56</v>
      </c>
      <c r="B39" s="18">
        <v>3247829541</v>
      </c>
      <c r="C39" s="18">
        <v>0</v>
      </c>
      <c r="D39" s="58">
        <v>0</v>
      </c>
      <c r="E39" s="59">
        <v>0</v>
      </c>
      <c r="F39" s="59">
        <v>3292597816</v>
      </c>
      <c r="G39" s="59">
        <v>549</v>
      </c>
      <c r="H39" s="59">
        <v>267</v>
      </c>
      <c r="I39" s="59">
        <v>3292598632</v>
      </c>
      <c r="J39" s="59">
        <v>-1021446</v>
      </c>
      <c r="K39" s="59">
        <v>0</v>
      </c>
      <c r="L39" s="59">
        <v>0</v>
      </c>
      <c r="M39" s="59">
        <v>-1021446</v>
      </c>
      <c r="N39" s="59">
        <v>46670</v>
      </c>
      <c r="O39" s="59">
        <v>0</v>
      </c>
      <c r="P39" s="59">
        <v>0</v>
      </c>
      <c r="Q39" s="59">
        <v>46670</v>
      </c>
      <c r="R39" s="59">
        <v>0</v>
      </c>
      <c r="S39" s="59">
        <v>0</v>
      </c>
      <c r="T39" s="59">
        <v>0</v>
      </c>
      <c r="U39" s="59">
        <v>0</v>
      </c>
      <c r="V39" s="59">
        <v>3291623856</v>
      </c>
      <c r="W39" s="59">
        <v>0</v>
      </c>
      <c r="X39" s="59">
        <v>3291623856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68110141</v>
      </c>
      <c r="C42" s="18">
        <v>0</v>
      </c>
      <c r="D42" s="58">
        <v>172080156</v>
      </c>
      <c r="E42" s="59">
        <v>207215527</v>
      </c>
      <c r="F42" s="59">
        <v>30345487</v>
      </c>
      <c r="G42" s="59">
        <v>109888772</v>
      </c>
      <c r="H42" s="59">
        <v>-17012371</v>
      </c>
      <c r="I42" s="59">
        <v>123221888</v>
      </c>
      <c r="J42" s="59">
        <v>-16962641</v>
      </c>
      <c r="K42" s="59">
        <v>6608210</v>
      </c>
      <c r="L42" s="59">
        <v>-9536766</v>
      </c>
      <c r="M42" s="59">
        <v>-19891197</v>
      </c>
      <c r="N42" s="59">
        <v>41322956</v>
      </c>
      <c r="O42" s="59">
        <v>-16746859</v>
      </c>
      <c r="P42" s="59">
        <v>106021210</v>
      </c>
      <c r="Q42" s="59">
        <v>130597307</v>
      </c>
      <c r="R42" s="59">
        <v>0</v>
      </c>
      <c r="S42" s="59">
        <v>0</v>
      </c>
      <c r="T42" s="59">
        <v>0</v>
      </c>
      <c r="U42" s="59">
        <v>0</v>
      </c>
      <c r="V42" s="59">
        <v>233927998</v>
      </c>
      <c r="W42" s="59">
        <v>191226406</v>
      </c>
      <c r="X42" s="59">
        <v>42701592</v>
      </c>
      <c r="Y42" s="60">
        <v>22.33</v>
      </c>
      <c r="Z42" s="61">
        <v>207215527</v>
      </c>
    </row>
    <row r="43" spans="1:26" ht="12.75">
      <c r="A43" s="57" t="s">
        <v>59</v>
      </c>
      <c r="B43" s="18">
        <v>-96834301</v>
      </c>
      <c r="C43" s="18">
        <v>0</v>
      </c>
      <c r="D43" s="58">
        <v>-167458777</v>
      </c>
      <c r="E43" s="59">
        <v>-166972744</v>
      </c>
      <c r="F43" s="59">
        <v>-21002886</v>
      </c>
      <c r="G43" s="59">
        <v>-6829632</v>
      </c>
      <c r="H43" s="59">
        <v>-4895341</v>
      </c>
      <c r="I43" s="59">
        <v>-32727859</v>
      </c>
      <c r="J43" s="59">
        <v>-12040277</v>
      </c>
      <c r="K43" s="59">
        <v>-5841680</v>
      </c>
      <c r="L43" s="59">
        <v>-11932130</v>
      </c>
      <c r="M43" s="59">
        <v>-29814087</v>
      </c>
      <c r="N43" s="59">
        <v>-4202657</v>
      </c>
      <c r="O43" s="59">
        <v>-12046998</v>
      </c>
      <c r="P43" s="59">
        <v>-4803123</v>
      </c>
      <c r="Q43" s="59">
        <v>-21052778</v>
      </c>
      <c r="R43" s="59">
        <v>0</v>
      </c>
      <c r="S43" s="59">
        <v>0</v>
      </c>
      <c r="T43" s="59">
        <v>0</v>
      </c>
      <c r="U43" s="59">
        <v>0</v>
      </c>
      <c r="V43" s="59">
        <v>-83594724</v>
      </c>
      <c r="W43" s="59">
        <v>-123910459</v>
      </c>
      <c r="X43" s="59">
        <v>40315735</v>
      </c>
      <c r="Y43" s="60">
        <v>-32.54</v>
      </c>
      <c r="Z43" s="61">
        <v>-166972744</v>
      </c>
    </row>
    <row r="44" spans="1:26" ht="12.75">
      <c r="A44" s="57" t="s">
        <v>60</v>
      </c>
      <c r="B44" s="18">
        <v>-7144702</v>
      </c>
      <c r="C44" s="18">
        <v>0</v>
      </c>
      <c r="D44" s="58">
        <v>-3219260</v>
      </c>
      <c r="E44" s="59">
        <v>0</v>
      </c>
      <c r="F44" s="59">
        <v>-4780852</v>
      </c>
      <c r="G44" s="59">
        <v>-3200174</v>
      </c>
      <c r="H44" s="59">
        <v>-26159</v>
      </c>
      <c r="I44" s="59">
        <v>-8007185</v>
      </c>
      <c r="J44" s="59">
        <v>9255</v>
      </c>
      <c r="K44" s="59">
        <v>-2169</v>
      </c>
      <c r="L44" s="59">
        <v>-5394</v>
      </c>
      <c r="M44" s="59">
        <v>1692</v>
      </c>
      <c r="N44" s="59">
        <v>7355</v>
      </c>
      <c r="O44" s="59">
        <v>25722</v>
      </c>
      <c r="P44" s="59">
        <v>-32379</v>
      </c>
      <c r="Q44" s="59">
        <v>698</v>
      </c>
      <c r="R44" s="59">
        <v>0</v>
      </c>
      <c r="S44" s="59">
        <v>0</v>
      </c>
      <c r="T44" s="59">
        <v>0</v>
      </c>
      <c r="U44" s="59">
        <v>0</v>
      </c>
      <c r="V44" s="59">
        <v>-8004795</v>
      </c>
      <c r="W44" s="59">
        <v>-2414445</v>
      </c>
      <c r="X44" s="59">
        <v>-5590350</v>
      </c>
      <c r="Y44" s="60">
        <v>231.54</v>
      </c>
      <c r="Z44" s="61">
        <v>0</v>
      </c>
    </row>
    <row r="45" spans="1:26" ht="12.75">
      <c r="A45" s="68" t="s">
        <v>61</v>
      </c>
      <c r="B45" s="21">
        <v>-35491352</v>
      </c>
      <c r="C45" s="21">
        <v>0</v>
      </c>
      <c r="D45" s="103">
        <v>1402119</v>
      </c>
      <c r="E45" s="104">
        <v>40242783</v>
      </c>
      <c r="F45" s="104">
        <v>34958326</v>
      </c>
      <c r="G45" s="104">
        <f>+F45+G42+G43+G44+G83</f>
        <v>134817292</v>
      </c>
      <c r="H45" s="104">
        <f>+G45+H42+H43+H44+H83</f>
        <v>112883421</v>
      </c>
      <c r="I45" s="104">
        <f>+H45</f>
        <v>112883421</v>
      </c>
      <c r="J45" s="104">
        <f>+H45+J42+J43+J44+J83</f>
        <v>83889758</v>
      </c>
      <c r="K45" s="104">
        <f>+J45+K42+K43+K44+K83</f>
        <v>84654119</v>
      </c>
      <c r="L45" s="104">
        <f>+K45+L42+L43+L44+L83</f>
        <v>63179829</v>
      </c>
      <c r="M45" s="104">
        <f>+L45</f>
        <v>63179829</v>
      </c>
      <c r="N45" s="104">
        <f>+L45+N42+N43+N44+N83</f>
        <v>100307483</v>
      </c>
      <c r="O45" s="104">
        <f>+N45+O42+O43+O44+O83</f>
        <v>71539348</v>
      </c>
      <c r="P45" s="104">
        <f>+O45+P42+P43+P44+P83</f>
        <v>172725056</v>
      </c>
      <c r="Q45" s="104">
        <f>+P45</f>
        <v>172725056</v>
      </c>
      <c r="R45" s="104">
        <f>+P45+R42+R43+R44+R83</f>
        <v>172725056</v>
      </c>
      <c r="S45" s="104">
        <f>+R45+S42+S43+S44+S83</f>
        <v>172725056</v>
      </c>
      <c r="T45" s="104">
        <f>+S45+T42+T43+T44+T83</f>
        <v>172725056</v>
      </c>
      <c r="U45" s="104">
        <f>+T45</f>
        <v>172725056</v>
      </c>
      <c r="V45" s="104">
        <f>+U45</f>
        <v>172725056</v>
      </c>
      <c r="W45" s="104">
        <f>+W83+W42+W43+W44</f>
        <v>64901502</v>
      </c>
      <c r="X45" s="104">
        <f>+V45-W45</f>
        <v>107823554</v>
      </c>
      <c r="Y45" s="105">
        <f>+IF(W45&lt;&gt;0,+(X45/W45)*100,0)</f>
        <v>166.13414278147215</v>
      </c>
      <c r="Z45" s="106">
        <v>40242783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186.22017345737905</v>
      </c>
      <c r="C59" s="9">
        <f t="shared" si="7"/>
        <v>0</v>
      </c>
      <c r="D59" s="2">
        <f t="shared" si="7"/>
        <v>100</v>
      </c>
      <c r="E59" s="10">
        <f t="shared" si="7"/>
        <v>99.9999984794168</v>
      </c>
      <c r="F59" s="10">
        <f t="shared" si="7"/>
        <v>674.5014452900053</v>
      </c>
      <c r="G59" s="10">
        <f t="shared" si="7"/>
        <v>283.85046342175804</v>
      </c>
      <c r="H59" s="10">
        <f t="shared" si="7"/>
        <v>48.74643059957872</v>
      </c>
      <c r="I59" s="10">
        <f t="shared" si="7"/>
        <v>333.1443151613192</v>
      </c>
      <c r="J59" s="10">
        <f t="shared" si="7"/>
        <v>45.47817714675168</v>
      </c>
      <c r="K59" s="10">
        <f t="shared" si="7"/>
        <v>458.35426590634523</v>
      </c>
      <c r="L59" s="10">
        <f t="shared" si="7"/>
        <v>37.272411626688104</v>
      </c>
      <c r="M59" s="10">
        <f t="shared" si="7"/>
        <v>176.87632842749431</v>
      </c>
      <c r="N59" s="10">
        <f t="shared" si="7"/>
        <v>31.994190866451877</v>
      </c>
      <c r="O59" s="10">
        <f t="shared" si="7"/>
        <v>66.88387277393085</v>
      </c>
      <c r="P59" s="10">
        <f t="shared" si="7"/>
        <v>896.5110015690964</v>
      </c>
      <c r="Q59" s="10">
        <f t="shared" si="7"/>
        <v>365.16240548791035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287.9999339257987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99.9999984794168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115.52288650522044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127.60739081865395</v>
      </c>
      <c r="G61" s="13">
        <f t="shared" si="7"/>
        <v>164.64537801856304</v>
      </c>
      <c r="H61" s="13">
        <f t="shared" si="7"/>
        <v>112.01181910437982</v>
      </c>
      <c r="I61" s="13">
        <f t="shared" si="7"/>
        <v>128.5715761019841</v>
      </c>
      <c r="J61" s="13">
        <f t="shared" si="7"/>
        <v>113.05854150483074</v>
      </c>
      <c r="K61" s="13">
        <f t="shared" si="7"/>
        <v>115.27245674129425</v>
      </c>
      <c r="L61" s="13">
        <f t="shared" si="7"/>
        <v>111.16434759374458</v>
      </c>
      <c r="M61" s="13">
        <f t="shared" si="7"/>
        <v>113.16650359796367</v>
      </c>
      <c r="N61" s="13">
        <f t="shared" si="7"/>
        <v>112.18691710406455</v>
      </c>
      <c r="O61" s="13">
        <f t="shared" si="7"/>
        <v>136.13279448149441</v>
      </c>
      <c r="P61" s="13">
        <f t="shared" si="7"/>
        <v>115.48034615590865</v>
      </c>
      <c r="Q61" s="13">
        <f t="shared" si="7"/>
        <v>121.47773598091531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121.01792645773514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8" t="s">
        <v>67</v>
      </c>
      <c r="B62" s="12">
        <f t="shared" si="7"/>
        <v>20.444647210957523</v>
      </c>
      <c r="C62" s="12">
        <f t="shared" si="7"/>
        <v>0</v>
      </c>
      <c r="D62" s="3">
        <f t="shared" si="7"/>
        <v>100.10000161382682</v>
      </c>
      <c r="E62" s="13">
        <f t="shared" si="7"/>
        <v>100.11150474458093</v>
      </c>
      <c r="F62" s="13">
        <f t="shared" si="7"/>
        <v>28.832927793734232</v>
      </c>
      <c r="G62" s="13">
        <f t="shared" si="7"/>
        <v>22.914908836189504</v>
      </c>
      <c r="H62" s="13">
        <f t="shared" si="7"/>
        <v>18.94091800859577</v>
      </c>
      <c r="I62" s="13">
        <f t="shared" si="7"/>
        <v>23.627912251531463</v>
      </c>
      <c r="J62" s="13">
        <f t="shared" si="7"/>
        <v>22.917198093946375</v>
      </c>
      <c r="K62" s="13">
        <f t="shared" si="7"/>
        <v>24.12102888471983</v>
      </c>
      <c r="L62" s="13">
        <f t="shared" si="7"/>
        <v>20.285302276368668</v>
      </c>
      <c r="M62" s="13">
        <f t="shared" si="7"/>
        <v>22.450451202402995</v>
      </c>
      <c r="N62" s="13">
        <f t="shared" si="7"/>
        <v>21.583982095465885</v>
      </c>
      <c r="O62" s="13">
        <f t="shared" si="7"/>
        <v>29.57059233600977</v>
      </c>
      <c r="P62" s="13">
        <f t="shared" si="7"/>
        <v>20.286360933176713</v>
      </c>
      <c r="Q62" s="13">
        <f t="shared" si="7"/>
        <v>23.79681685911305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23.27601530790504</v>
      </c>
      <c r="W62" s="13">
        <f t="shared" si="7"/>
        <v>100.10582761605329</v>
      </c>
      <c r="X62" s="13">
        <f t="shared" si="7"/>
        <v>0</v>
      </c>
      <c r="Y62" s="13">
        <f t="shared" si="7"/>
        <v>0</v>
      </c>
      <c r="Z62" s="14">
        <f t="shared" si="7"/>
        <v>100.11150474458093</v>
      </c>
    </row>
    <row r="63" spans="1:26" ht="12.75">
      <c r="A63" s="38" t="s">
        <v>68</v>
      </c>
      <c r="B63" s="12">
        <f t="shared" si="7"/>
        <v>4.4663496178990725</v>
      </c>
      <c r="C63" s="12">
        <f t="shared" si="7"/>
        <v>0</v>
      </c>
      <c r="D63" s="3">
        <f t="shared" si="7"/>
        <v>7.731448876252192</v>
      </c>
      <c r="E63" s="13">
        <f t="shared" si="7"/>
        <v>0.10475440556122785</v>
      </c>
      <c r="F63" s="13">
        <f t="shared" si="7"/>
        <v>0.19687148056038886</v>
      </c>
      <c r="G63" s="13">
        <f t="shared" si="7"/>
        <v>0.16729635255550795</v>
      </c>
      <c r="H63" s="13">
        <f t="shared" si="7"/>
        <v>0.10294561974529552</v>
      </c>
      <c r="I63" s="13">
        <f t="shared" si="7"/>
        <v>0.15569813169482055</v>
      </c>
      <c r="J63" s="13">
        <f t="shared" si="7"/>
        <v>0.07413775826588806</v>
      </c>
      <c r="K63" s="13">
        <f t="shared" si="7"/>
        <v>0.129241061731613</v>
      </c>
      <c r="L63" s="13">
        <f t="shared" si="7"/>
        <v>0.06281140820351766</v>
      </c>
      <c r="M63" s="13">
        <f t="shared" si="7"/>
        <v>0.0887492076179343</v>
      </c>
      <c r="N63" s="13">
        <f t="shared" si="7"/>
        <v>0.09803655471536286</v>
      </c>
      <c r="O63" s="13">
        <f t="shared" si="7"/>
        <v>0.07306364143827788</v>
      </c>
      <c r="P63" s="13">
        <f t="shared" si="7"/>
        <v>0.177113678042582</v>
      </c>
      <c r="Q63" s="13">
        <f t="shared" si="7"/>
        <v>0.11604299894233025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0.12017696308358816</v>
      </c>
      <c r="W63" s="13">
        <f t="shared" si="7"/>
        <v>3.657428989147765</v>
      </c>
      <c r="X63" s="13">
        <f t="shared" si="7"/>
        <v>0</v>
      </c>
      <c r="Y63" s="13">
        <f t="shared" si="7"/>
        <v>0</v>
      </c>
      <c r="Z63" s="14">
        <f t="shared" si="7"/>
        <v>0.10475440556122785</v>
      </c>
    </row>
    <row r="64" spans="1:26" ht="12.75">
      <c r="A64" s="38" t="s">
        <v>69</v>
      </c>
      <c r="B64" s="12">
        <f t="shared" si="7"/>
        <v>0.004461684221770667</v>
      </c>
      <c r="C64" s="12">
        <f t="shared" si="7"/>
        <v>0</v>
      </c>
      <c r="D64" s="3">
        <f t="shared" si="7"/>
        <v>0.0012250035183240585</v>
      </c>
      <c r="E64" s="13">
        <f t="shared" si="7"/>
        <v>0</v>
      </c>
      <c r="F64" s="13">
        <f t="shared" si="7"/>
        <v>0.008305262777661006</v>
      </c>
      <c r="G64" s="13">
        <f t="shared" si="7"/>
        <v>0</v>
      </c>
      <c r="H64" s="13">
        <f t="shared" si="7"/>
        <v>0</v>
      </c>
      <c r="I64" s="13">
        <f t="shared" si="7"/>
        <v>0.0027695726027807837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0.0009229769128388332</v>
      </c>
      <c r="W64" s="13">
        <f t="shared" si="7"/>
        <v>0.0005725308673216335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0.6879622150139444</v>
      </c>
      <c r="C66" s="15">
        <f t="shared" si="7"/>
        <v>0</v>
      </c>
      <c r="D66" s="4">
        <f t="shared" si="7"/>
        <v>5.129989526272919</v>
      </c>
      <c r="E66" s="16">
        <f t="shared" si="7"/>
        <v>12.109991700188058</v>
      </c>
      <c r="F66" s="16">
        <f t="shared" si="7"/>
        <v>3.5832890344143906</v>
      </c>
      <c r="G66" s="16">
        <f t="shared" si="7"/>
        <v>1018.9667063269708</v>
      </c>
      <c r="H66" s="16">
        <f t="shared" si="7"/>
        <v>59.810366845327444</v>
      </c>
      <c r="I66" s="16">
        <f t="shared" si="7"/>
        <v>362.5407515084437</v>
      </c>
      <c r="J66" s="16">
        <f t="shared" si="7"/>
        <v>2.479820865425652</v>
      </c>
      <c r="K66" s="16">
        <f t="shared" si="7"/>
        <v>202.15672896611446</v>
      </c>
      <c r="L66" s="16">
        <f t="shared" si="7"/>
        <v>2.777980496513036</v>
      </c>
      <c r="M66" s="16">
        <f t="shared" si="7"/>
        <v>70.07678581927182</v>
      </c>
      <c r="N66" s="16">
        <f t="shared" si="7"/>
        <v>0.2556321765794701</v>
      </c>
      <c r="O66" s="16">
        <f t="shared" si="7"/>
        <v>155.10148157742364</v>
      </c>
      <c r="P66" s="16">
        <f t="shared" si="7"/>
        <v>195.1727956292651</v>
      </c>
      <c r="Q66" s="16">
        <f t="shared" si="7"/>
        <v>115.057528288423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181.69723489192327</v>
      </c>
      <c r="W66" s="16">
        <f t="shared" si="7"/>
        <v>8.983010226353876</v>
      </c>
      <c r="X66" s="16">
        <f t="shared" si="7"/>
        <v>0</v>
      </c>
      <c r="Y66" s="16">
        <f t="shared" si="7"/>
        <v>0</v>
      </c>
      <c r="Z66" s="17">
        <f t="shared" si="7"/>
        <v>12.109991700188058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72202636</v>
      </c>
      <c r="C68" s="18">
        <v>0</v>
      </c>
      <c r="D68" s="19">
        <v>62335824</v>
      </c>
      <c r="E68" s="20">
        <v>65764241</v>
      </c>
      <c r="F68" s="20">
        <v>5331110</v>
      </c>
      <c r="G68" s="20">
        <v>5402638</v>
      </c>
      <c r="H68" s="20">
        <v>5462402</v>
      </c>
      <c r="I68" s="20">
        <v>16196150</v>
      </c>
      <c r="J68" s="20">
        <v>5596106</v>
      </c>
      <c r="K68" s="20">
        <v>5393508</v>
      </c>
      <c r="L68" s="20">
        <v>5607547</v>
      </c>
      <c r="M68" s="20">
        <v>16597161</v>
      </c>
      <c r="N68" s="20">
        <v>5569161</v>
      </c>
      <c r="O68" s="20">
        <v>3436214</v>
      </c>
      <c r="P68" s="20">
        <v>5420954</v>
      </c>
      <c r="Q68" s="20">
        <v>14426329</v>
      </c>
      <c r="R68" s="20">
        <v>0</v>
      </c>
      <c r="S68" s="20">
        <v>0</v>
      </c>
      <c r="T68" s="20">
        <v>0</v>
      </c>
      <c r="U68" s="20">
        <v>0</v>
      </c>
      <c r="V68" s="20">
        <v>47219640</v>
      </c>
      <c r="W68" s="20">
        <v>48123234</v>
      </c>
      <c r="X68" s="20">
        <v>0</v>
      </c>
      <c r="Y68" s="19">
        <v>0</v>
      </c>
      <c r="Z68" s="22">
        <v>65764241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71317245</v>
      </c>
      <c r="C70" s="18">
        <v>0</v>
      </c>
      <c r="D70" s="19">
        <v>82714956</v>
      </c>
      <c r="E70" s="20">
        <v>74355661</v>
      </c>
      <c r="F70" s="20">
        <v>8695762</v>
      </c>
      <c r="G70" s="20">
        <v>3242354</v>
      </c>
      <c r="H70" s="20">
        <v>6556842</v>
      </c>
      <c r="I70" s="20">
        <v>18494958</v>
      </c>
      <c r="J70" s="20">
        <v>5930647</v>
      </c>
      <c r="K70" s="20">
        <v>6466733</v>
      </c>
      <c r="L70" s="20">
        <v>6482188</v>
      </c>
      <c r="M70" s="20">
        <v>18879568</v>
      </c>
      <c r="N70" s="20">
        <v>5993780</v>
      </c>
      <c r="O70" s="20">
        <v>6341137</v>
      </c>
      <c r="P70" s="20">
        <v>6209803</v>
      </c>
      <c r="Q70" s="20">
        <v>18544720</v>
      </c>
      <c r="R70" s="20">
        <v>0</v>
      </c>
      <c r="S70" s="20">
        <v>0</v>
      </c>
      <c r="T70" s="20">
        <v>0</v>
      </c>
      <c r="U70" s="20">
        <v>0</v>
      </c>
      <c r="V70" s="20">
        <v>55919246</v>
      </c>
      <c r="W70" s="20">
        <v>58692499</v>
      </c>
      <c r="X70" s="20">
        <v>0</v>
      </c>
      <c r="Y70" s="19">
        <v>0</v>
      </c>
      <c r="Z70" s="22">
        <v>74355661</v>
      </c>
    </row>
    <row r="71" spans="1:26" ht="12.75" hidden="1">
      <c r="A71" s="38" t="s">
        <v>67</v>
      </c>
      <c r="B71" s="18">
        <v>58052540</v>
      </c>
      <c r="C71" s="18">
        <v>0</v>
      </c>
      <c r="D71" s="19">
        <v>64690956</v>
      </c>
      <c r="E71" s="20">
        <v>58089008</v>
      </c>
      <c r="F71" s="20">
        <v>5012252</v>
      </c>
      <c r="G71" s="20">
        <v>3643222</v>
      </c>
      <c r="H71" s="20">
        <v>5012001</v>
      </c>
      <c r="I71" s="20">
        <v>13667475</v>
      </c>
      <c r="J71" s="20">
        <v>4982651</v>
      </c>
      <c r="K71" s="20">
        <v>5129321</v>
      </c>
      <c r="L71" s="20">
        <v>5031786</v>
      </c>
      <c r="M71" s="20">
        <v>15143758</v>
      </c>
      <c r="N71" s="20">
        <v>5074022</v>
      </c>
      <c r="O71" s="20">
        <v>4875763</v>
      </c>
      <c r="P71" s="20">
        <v>4820909</v>
      </c>
      <c r="Q71" s="20">
        <v>14770694</v>
      </c>
      <c r="R71" s="20">
        <v>0</v>
      </c>
      <c r="S71" s="20">
        <v>0</v>
      </c>
      <c r="T71" s="20">
        <v>0</v>
      </c>
      <c r="U71" s="20">
        <v>0</v>
      </c>
      <c r="V71" s="20">
        <v>43581927</v>
      </c>
      <c r="W71" s="20">
        <v>45877439</v>
      </c>
      <c r="X71" s="20">
        <v>0</v>
      </c>
      <c r="Y71" s="19">
        <v>0</v>
      </c>
      <c r="Z71" s="22">
        <v>58089008</v>
      </c>
    </row>
    <row r="72" spans="1:26" ht="12.75" hidden="1">
      <c r="A72" s="38" t="s">
        <v>68</v>
      </c>
      <c r="B72" s="18">
        <v>31466032</v>
      </c>
      <c r="C72" s="18">
        <v>0</v>
      </c>
      <c r="D72" s="19">
        <v>33021288</v>
      </c>
      <c r="E72" s="20">
        <v>33133690</v>
      </c>
      <c r="F72" s="20">
        <v>2763224</v>
      </c>
      <c r="G72" s="20">
        <v>2760371</v>
      </c>
      <c r="H72" s="20">
        <v>2763595</v>
      </c>
      <c r="I72" s="20">
        <v>8287190</v>
      </c>
      <c r="J72" s="20">
        <v>2754332</v>
      </c>
      <c r="K72" s="20">
        <v>2762280</v>
      </c>
      <c r="L72" s="20">
        <v>2760645</v>
      </c>
      <c r="M72" s="20">
        <v>8277257</v>
      </c>
      <c r="N72" s="20">
        <v>2763255</v>
      </c>
      <c r="O72" s="20">
        <v>2760607</v>
      </c>
      <c r="P72" s="20">
        <v>2757551</v>
      </c>
      <c r="Q72" s="20">
        <v>8281413</v>
      </c>
      <c r="R72" s="20">
        <v>0</v>
      </c>
      <c r="S72" s="20">
        <v>0</v>
      </c>
      <c r="T72" s="20">
        <v>0</v>
      </c>
      <c r="U72" s="20">
        <v>0</v>
      </c>
      <c r="V72" s="20">
        <v>24845860</v>
      </c>
      <c r="W72" s="20">
        <v>24810926</v>
      </c>
      <c r="X72" s="20">
        <v>0</v>
      </c>
      <c r="Y72" s="19">
        <v>0</v>
      </c>
      <c r="Z72" s="22">
        <v>33133690</v>
      </c>
    </row>
    <row r="73" spans="1:26" ht="12.75" hidden="1">
      <c r="A73" s="38" t="s">
        <v>69</v>
      </c>
      <c r="B73" s="18">
        <v>40141792</v>
      </c>
      <c r="C73" s="18">
        <v>0</v>
      </c>
      <c r="D73" s="19">
        <v>42122328</v>
      </c>
      <c r="E73" s="20">
        <v>42178000</v>
      </c>
      <c r="F73" s="20">
        <v>3515843</v>
      </c>
      <c r="G73" s="20">
        <v>3509794</v>
      </c>
      <c r="H73" s="20">
        <v>3517506</v>
      </c>
      <c r="I73" s="20">
        <v>10543143</v>
      </c>
      <c r="J73" s="20">
        <v>3509683</v>
      </c>
      <c r="K73" s="20">
        <v>3515738</v>
      </c>
      <c r="L73" s="20">
        <v>3516570</v>
      </c>
      <c r="M73" s="20">
        <v>10541991</v>
      </c>
      <c r="N73" s="20">
        <v>3518698</v>
      </c>
      <c r="O73" s="20">
        <v>3516928</v>
      </c>
      <c r="P73" s="20">
        <v>3516001</v>
      </c>
      <c r="Q73" s="20">
        <v>10551627</v>
      </c>
      <c r="R73" s="20">
        <v>0</v>
      </c>
      <c r="S73" s="20">
        <v>0</v>
      </c>
      <c r="T73" s="20">
        <v>0</v>
      </c>
      <c r="U73" s="20">
        <v>0</v>
      </c>
      <c r="V73" s="20">
        <v>31636761</v>
      </c>
      <c r="W73" s="20">
        <v>31614016</v>
      </c>
      <c r="X73" s="20">
        <v>0</v>
      </c>
      <c r="Y73" s="19">
        <v>0</v>
      </c>
      <c r="Z73" s="22">
        <v>42178000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33531202</v>
      </c>
      <c r="C75" s="27">
        <v>0</v>
      </c>
      <c r="D75" s="28">
        <v>32572932</v>
      </c>
      <c r="E75" s="29">
        <v>35118868</v>
      </c>
      <c r="F75" s="29">
        <v>2853719</v>
      </c>
      <c r="G75" s="29">
        <v>2907189</v>
      </c>
      <c r="H75" s="29">
        <v>2920059</v>
      </c>
      <c r="I75" s="29">
        <v>8680967</v>
      </c>
      <c r="J75" s="29">
        <v>2792984</v>
      </c>
      <c r="K75" s="29">
        <v>2972418</v>
      </c>
      <c r="L75" s="29">
        <v>3028279</v>
      </c>
      <c r="M75" s="29">
        <v>8793681</v>
      </c>
      <c r="N75" s="29">
        <v>3011358</v>
      </c>
      <c r="O75" s="29">
        <v>3003353</v>
      </c>
      <c r="P75" s="29">
        <v>2813989</v>
      </c>
      <c r="Q75" s="29">
        <v>8828700</v>
      </c>
      <c r="R75" s="29">
        <v>0</v>
      </c>
      <c r="S75" s="29">
        <v>0</v>
      </c>
      <c r="T75" s="29">
        <v>0</v>
      </c>
      <c r="U75" s="29">
        <v>0</v>
      </c>
      <c r="V75" s="29">
        <v>26303348</v>
      </c>
      <c r="W75" s="29">
        <v>25448073</v>
      </c>
      <c r="X75" s="29">
        <v>0</v>
      </c>
      <c r="Y75" s="28">
        <v>0</v>
      </c>
      <c r="Z75" s="30">
        <v>35118868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134455874</v>
      </c>
      <c r="C77" s="18">
        <v>0</v>
      </c>
      <c r="D77" s="19">
        <v>62335824</v>
      </c>
      <c r="E77" s="20">
        <v>65764240</v>
      </c>
      <c r="F77" s="20">
        <v>35958414</v>
      </c>
      <c r="G77" s="20">
        <v>15335413</v>
      </c>
      <c r="H77" s="20">
        <v>2662726</v>
      </c>
      <c r="I77" s="20">
        <v>53956553</v>
      </c>
      <c r="J77" s="20">
        <v>2545007</v>
      </c>
      <c r="K77" s="20">
        <v>24721374</v>
      </c>
      <c r="L77" s="20">
        <v>2090068</v>
      </c>
      <c r="M77" s="20">
        <v>29356449</v>
      </c>
      <c r="N77" s="20">
        <v>1781808</v>
      </c>
      <c r="O77" s="20">
        <v>2298273</v>
      </c>
      <c r="P77" s="20">
        <v>48599449</v>
      </c>
      <c r="Q77" s="20">
        <v>52679530</v>
      </c>
      <c r="R77" s="20">
        <v>0</v>
      </c>
      <c r="S77" s="20">
        <v>0</v>
      </c>
      <c r="T77" s="20">
        <v>0</v>
      </c>
      <c r="U77" s="20">
        <v>0</v>
      </c>
      <c r="V77" s="20">
        <v>135992532</v>
      </c>
      <c r="W77" s="20">
        <v>48123234</v>
      </c>
      <c r="X77" s="20">
        <v>0</v>
      </c>
      <c r="Y77" s="19">
        <v>0</v>
      </c>
      <c r="Z77" s="22">
        <v>65764240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82387740</v>
      </c>
      <c r="C79" s="18">
        <v>0</v>
      </c>
      <c r="D79" s="19">
        <v>82714956</v>
      </c>
      <c r="E79" s="20">
        <v>74355661</v>
      </c>
      <c r="F79" s="20">
        <v>11096435</v>
      </c>
      <c r="G79" s="20">
        <v>5338386</v>
      </c>
      <c r="H79" s="20">
        <v>7344438</v>
      </c>
      <c r="I79" s="20">
        <v>23779259</v>
      </c>
      <c r="J79" s="20">
        <v>6705103</v>
      </c>
      <c r="K79" s="20">
        <v>7454362</v>
      </c>
      <c r="L79" s="20">
        <v>7205882</v>
      </c>
      <c r="M79" s="20">
        <v>21365347</v>
      </c>
      <c r="N79" s="20">
        <v>6724237</v>
      </c>
      <c r="O79" s="20">
        <v>8632367</v>
      </c>
      <c r="P79" s="20">
        <v>7171102</v>
      </c>
      <c r="Q79" s="20">
        <v>22527706</v>
      </c>
      <c r="R79" s="20">
        <v>0</v>
      </c>
      <c r="S79" s="20">
        <v>0</v>
      </c>
      <c r="T79" s="20">
        <v>0</v>
      </c>
      <c r="U79" s="20">
        <v>0</v>
      </c>
      <c r="V79" s="20">
        <v>67672312</v>
      </c>
      <c r="W79" s="20">
        <v>58692499</v>
      </c>
      <c r="X79" s="20">
        <v>0</v>
      </c>
      <c r="Y79" s="19">
        <v>0</v>
      </c>
      <c r="Z79" s="22">
        <v>74355661</v>
      </c>
    </row>
    <row r="80" spans="1:26" ht="12.75" hidden="1">
      <c r="A80" s="38" t="s">
        <v>67</v>
      </c>
      <c r="B80" s="18">
        <v>11868637</v>
      </c>
      <c r="C80" s="18">
        <v>0</v>
      </c>
      <c r="D80" s="19">
        <v>64755648</v>
      </c>
      <c r="E80" s="20">
        <v>58153780</v>
      </c>
      <c r="F80" s="20">
        <v>1445179</v>
      </c>
      <c r="G80" s="20">
        <v>834841</v>
      </c>
      <c r="H80" s="20">
        <v>949319</v>
      </c>
      <c r="I80" s="20">
        <v>3229339</v>
      </c>
      <c r="J80" s="20">
        <v>1141884</v>
      </c>
      <c r="K80" s="20">
        <v>1237245</v>
      </c>
      <c r="L80" s="20">
        <v>1020713</v>
      </c>
      <c r="M80" s="20">
        <v>3399842</v>
      </c>
      <c r="N80" s="20">
        <v>1095176</v>
      </c>
      <c r="O80" s="20">
        <v>1441792</v>
      </c>
      <c r="P80" s="20">
        <v>977987</v>
      </c>
      <c r="Q80" s="20">
        <v>3514955</v>
      </c>
      <c r="R80" s="20">
        <v>0</v>
      </c>
      <c r="S80" s="20">
        <v>0</v>
      </c>
      <c r="T80" s="20">
        <v>0</v>
      </c>
      <c r="U80" s="20">
        <v>0</v>
      </c>
      <c r="V80" s="20">
        <v>10144136</v>
      </c>
      <c r="W80" s="20">
        <v>45925990</v>
      </c>
      <c r="X80" s="20">
        <v>0</v>
      </c>
      <c r="Y80" s="19">
        <v>0</v>
      </c>
      <c r="Z80" s="22">
        <v>58153780</v>
      </c>
    </row>
    <row r="81" spans="1:26" ht="12.75" hidden="1">
      <c r="A81" s="38" t="s">
        <v>68</v>
      </c>
      <c r="B81" s="18">
        <v>1405383</v>
      </c>
      <c r="C81" s="18">
        <v>0</v>
      </c>
      <c r="D81" s="19">
        <v>2553024</v>
      </c>
      <c r="E81" s="20">
        <v>34709</v>
      </c>
      <c r="F81" s="20">
        <v>5440</v>
      </c>
      <c r="G81" s="20">
        <v>4618</v>
      </c>
      <c r="H81" s="20">
        <v>2845</v>
      </c>
      <c r="I81" s="20">
        <v>12903</v>
      </c>
      <c r="J81" s="20">
        <v>2042</v>
      </c>
      <c r="K81" s="20">
        <v>3570</v>
      </c>
      <c r="L81" s="20">
        <v>1734</v>
      </c>
      <c r="M81" s="20">
        <v>7346</v>
      </c>
      <c r="N81" s="20">
        <v>2709</v>
      </c>
      <c r="O81" s="20">
        <v>2017</v>
      </c>
      <c r="P81" s="20">
        <v>4884</v>
      </c>
      <c r="Q81" s="20">
        <v>9610</v>
      </c>
      <c r="R81" s="20">
        <v>0</v>
      </c>
      <c r="S81" s="20">
        <v>0</v>
      </c>
      <c r="T81" s="20">
        <v>0</v>
      </c>
      <c r="U81" s="20">
        <v>0</v>
      </c>
      <c r="V81" s="20">
        <v>29859</v>
      </c>
      <c r="W81" s="20">
        <v>907442</v>
      </c>
      <c r="X81" s="20">
        <v>0</v>
      </c>
      <c r="Y81" s="19">
        <v>0</v>
      </c>
      <c r="Z81" s="22">
        <v>34709</v>
      </c>
    </row>
    <row r="82" spans="1:26" ht="12.75" hidden="1">
      <c r="A82" s="38" t="s">
        <v>69</v>
      </c>
      <c r="B82" s="18">
        <v>1791</v>
      </c>
      <c r="C82" s="18">
        <v>0</v>
      </c>
      <c r="D82" s="19">
        <v>516</v>
      </c>
      <c r="E82" s="20">
        <v>0</v>
      </c>
      <c r="F82" s="20">
        <v>292</v>
      </c>
      <c r="G82" s="20">
        <v>0</v>
      </c>
      <c r="H82" s="20">
        <v>0</v>
      </c>
      <c r="I82" s="20">
        <v>292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292</v>
      </c>
      <c r="W82" s="20">
        <v>181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377510</v>
      </c>
      <c r="C83" s="18"/>
      <c r="D83" s="19"/>
      <c r="E83" s="20"/>
      <c r="F83" s="20">
        <v>30396577</v>
      </c>
      <c r="G83" s="20"/>
      <c r="H83" s="20"/>
      <c r="I83" s="20">
        <v>30396577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30396577</v>
      </c>
      <c r="W83" s="20"/>
      <c r="X83" s="20"/>
      <c r="Y83" s="19"/>
      <c r="Z83" s="22"/>
    </row>
    <row r="84" spans="1:26" ht="12.75" hidden="1">
      <c r="A84" s="39" t="s">
        <v>70</v>
      </c>
      <c r="B84" s="27">
        <v>230682</v>
      </c>
      <c r="C84" s="27">
        <v>0</v>
      </c>
      <c r="D84" s="28">
        <v>1670988</v>
      </c>
      <c r="E84" s="29">
        <v>4252892</v>
      </c>
      <c r="F84" s="29">
        <v>102257</v>
      </c>
      <c r="G84" s="29">
        <v>29623288</v>
      </c>
      <c r="H84" s="29">
        <v>1746498</v>
      </c>
      <c r="I84" s="29">
        <v>31472043</v>
      </c>
      <c r="J84" s="29">
        <v>69261</v>
      </c>
      <c r="K84" s="29">
        <v>6008943</v>
      </c>
      <c r="L84" s="29">
        <v>84125</v>
      </c>
      <c r="M84" s="29">
        <v>6162329</v>
      </c>
      <c r="N84" s="29">
        <v>7698</v>
      </c>
      <c r="O84" s="29">
        <v>4658245</v>
      </c>
      <c r="P84" s="29">
        <v>5492141</v>
      </c>
      <c r="Q84" s="29">
        <v>10158084</v>
      </c>
      <c r="R84" s="29">
        <v>0</v>
      </c>
      <c r="S84" s="29">
        <v>0</v>
      </c>
      <c r="T84" s="29">
        <v>0</v>
      </c>
      <c r="U84" s="29">
        <v>0</v>
      </c>
      <c r="V84" s="29">
        <v>47792456</v>
      </c>
      <c r="W84" s="29">
        <v>2286003</v>
      </c>
      <c r="X84" s="29">
        <v>0</v>
      </c>
      <c r="Y84" s="28">
        <v>0</v>
      </c>
      <c r="Z84" s="30">
        <v>4252892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146335676</v>
      </c>
      <c r="C5" s="18">
        <v>0</v>
      </c>
      <c r="D5" s="58">
        <v>153341804</v>
      </c>
      <c r="E5" s="59">
        <v>153341804</v>
      </c>
      <c r="F5" s="59">
        <v>16040982</v>
      </c>
      <c r="G5" s="59">
        <v>9939746</v>
      </c>
      <c r="H5" s="59">
        <v>10057951</v>
      </c>
      <c r="I5" s="59">
        <v>36038679</v>
      </c>
      <c r="J5" s="59">
        <v>10045035</v>
      </c>
      <c r="K5" s="59">
        <v>9866334</v>
      </c>
      <c r="L5" s="59">
        <v>10006793</v>
      </c>
      <c r="M5" s="59">
        <v>29918162</v>
      </c>
      <c r="N5" s="59">
        <v>10008591</v>
      </c>
      <c r="O5" s="59">
        <v>9873699</v>
      </c>
      <c r="P5" s="59">
        <v>10032159</v>
      </c>
      <c r="Q5" s="59">
        <v>29914449</v>
      </c>
      <c r="R5" s="59">
        <v>0</v>
      </c>
      <c r="S5" s="59">
        <v>0</v>
      </c>
      <c r="T5" s="59">
        <v>0</v>
      </c>
      <c r="U5" s="59">
        <v>0</v>
      </c>
      <c r="V5" s="59">
        <v>95871290</v>
      </c>
      <c r="W5" s="59">
        <v>115006320</v>
      </c>
      <c r="X5" s="59">
        <v>-19135030</v>
      </c>
      <c r="Y5" s="60">
        <v>-16.64</v>
      </c>
      <c r="Z5" s="61">
        <v>153341804</v>
      </c>
    </row>
    <row r="6" spans="1:26" ht="12.75">
      <c r="A6" s="57" t="s">
        <v>32</v>
      </c>
      <c r="B6" s="18">
        <v>359746348</v>
      </c>
      <c r="C6" s="18">
        <v>0</v>
      </c>
      <c r="D6" s="58">
        <v>404774314</v>
      </c>
      <c r="E6" s="59">
        <v>404774314</v>
      </c>
      <c r="F6" s="59">
        <v>31256437</v>
      </c>
      <c r="G6" s="59">
        <v>38533883</v>
      </c>
      <c r="H6" s="59">
        <v>34113055</v>
      </c>
      <c r="I6" s="59">
        <v>103903375</v>
      </c>
      <c r="J6" s="59">
        <v>29716609</v>
      </c>
      <c r="K6" s="59">
        <v>30804176</v>
      </c>
      <c r="L6" s="59">
        <v>31319757</v>
      </c>
      <c r="M6" s="59">
        <v>91840542</v>
      </c>
      <c r="N6" s="59">
        <v>27120433</v>
      </c>
      <c r="O6" s="59">
        <v>30950330</v>
      </c>
      <c r="P6" s="59">
        <v>29278382</v>
      </c>
      <c r="Q6" s="59">
        <v>87349145</v>
      </c>
      <c r="R6" s="59">
        <v>0</v>
      </c>
      <c r="S6" s="59">
        <v>0</v>
      </c>
      <c r="T6" s="59">
        <v>0</v>
      </c>
      <c r="U6" s="59">
        <v>0</v>
      </c>
      <c r="V6" s="59">
        <v>283093062</v>
      </c>
      <c r="W6" s="59">
        <v>303580701</v>
      </c>
      <c r="X6" s="59">
        <v>-20487639</v>
      </c>
      <c r="Y6" s="60">
        <v>-6.75</v>
      </c>
      <c r="Z6" s="61">
        <v>404774314</v>
      </c>
    </row>
    <row r="7" spans="1:26" ht="12.75">
      <c r="A7" s="57" t="s">
        <v>33</v>
      </c>
      <c r="B7" s="18">
        <v>167115</v>
      </c>
      <c r="C7" s="18">
        <v>0</v>
      </c>
      <c r="D7" s="58">
        <v>200000</v>
      </c>
      <c r="E7" s="59">
        <v>200000</v>
      </c>
      <c r="F7" s="59">
        <v>-24307</v>
      </c>
      <c r="G7" s="59">
        <v>-258267</v>
      </c>
      <c r="H7" s="59">
        <v>-74726</v>
      </c>
      <c r="I7" s="59">
        <v>-357300</v>
      </c>
      <c r="J7" s="59">
        <v>-52418</v>
      </c>
      <c r="K7" s="59">
        <v>-50561</v>
      </c>
      <c r="L7" s="59">
        <v>-54189</v>
      </c>
      <c r="M7" s="59">
        <v>-157168</v>
      </c>
      <c r="N7" s="59">
        <v>-36294</v>
      </c>
      <c r="O7" s="59">
        <v>-6779</v>
      </c>
      <c r="P7" s="59">
        <v>-12196</v>
      </c>
      <c r="Q7" s="59">
        <v>-55269</v>
      </c>
      <c r="R7" s="59">
        <v>0</v>
      </c>
      <c r="S7" s="59">
        <v>0</v>
      </c>
      <c r="T7" s="59">
        <v>0</v>
      </c>
      <c r="U7" s="59">
        <v>0</v>
      </c>
      <c r="V7" s="59">
        <v>-569737</v>
      </c>
      <c r="W7" s="59">
        <v>149994</v>
      </c>
      <c r="X7" s="59">
        <v>-719731</v>
      </c>
      <c r="Y7" s="60">
        <v>-479.84</v>
      </c>
      <c r="Z7" s="61">
        <v>200000</v>
      </c>
    </row>
    <row r="8" spans="1:26" ht="12.75">
      <c r="A8" s="57" t="s">
        <v>34</v>
      </c>
      <c r="B8" s="18">
        <v>153381000</v>
      </c>
      <c r="C8" s="18">
        <v>0</v>
      </c>
      <c r="D8" s="58">
        <v>171097000</v>
      </c>
      <c r="E8" s="59">
        <v>171097000</v>
      </c>
      <c r="F8" s="59">
        <v>68536000</v>
      </c>
      <c r="G8" s="59">
        <v>3329000</v>
      </c>
      <c r="H8" s="59">
        <v>0</v>
      </c>
      <c r="I8" s="59">
        <v>71865000</v>
      </c>
      <c r="J8" s="59">
        <v>0</v>
      </c>
      <c r="K8" s="59">
        <v>0</v>
      </c>
      <c r="L8" s="59">
        <v>56948000</v>
      </c>
      <c r="M8" s="59">
        <v>56948000</v>
      </c>
      <c r="N8" s="59">
        <v>0</v>
      </c>
      <c r="O8" s="59">
        <v>412000</v>
      </c>
      <c r="P8" s="59">
        <v>41872000</v>
      </c>
      <c r="Q8" s="59">
        <v>42284000</v>
      </c>
      <c r="R8" s="59">
        <v>0</v>
      </c>
      <c r="S8" s="59">
        <v>0</v>
      </c>
      <c r="T8" s="59">
        <v>0</v>
      </c>
      <c r="U8" s="59">
        <v>0</v>
      </c>
      <c r="V8" s="59">
        <v>171097000</v>
      </c>
      <c r="W8" s="59">
        <v>128322747</v>
      </c>
      <c r="X8" s="59">
        <v>42774253</v>
      </c>
      <c r="Y8" s="60">
        <v>33.33</v>
      </c>
      <c r="Z8" s="61">
        <v>171097000</v>
      </c>
    </row>
    <row r="9" spans="1:26" ht="12.75">
      <c r="A9" s="57" t="s">
        <v>35</v>
      </c>
      <c r="B9" s="18">
        <v>80094425</v>
      </c>
      <c r="C9" s="18">
        <v>0</v>
      </c>
      <c r="D9" s="58">
        <v>47227395</v>
      </c>
      <c r="E9" s="59">
        <v>56327395</v>
      </c>
      <c r="F9" s="59">
        <v>6181391</v>
      </c>
      <c r="G9" s="59">
        <v>7153611</v>
      </c>
      <c r="H9" s="59">
        <v>6464394</v>
      </c>
      <c r="I9" s="59">
        <v>19799396</v>
      </c>
      <c r="J9" s="59">
        <v>6337170</v>
      </c>
      <c r="K9" s="59">
        <v>6015925</v>
      </c>
      <c r="L9" s="59">
        <v>7025826</v>
      </c>
      <c r="M9" s="59">
        <v>19378921</v>
      </c>
      <c r="N9" s="59">
        <v>5938999</v>
      </c>
      <c r="O9" s="59">
        <v>5906806</v>
      </c>
      <c r="P9" s="59">
        <v>5527259</v>
      </c>
      <c r="Q9" s="59">
        <v>17373064</v>
      </c>
      <c r="R9" s="59">
        <v>0</v>
      </c>
      <c r="S9" s="59">
        <v>0</v>
      </c>
      <c r="T9" s="59">
        <v>0</v>
      </c>
      <c r="U9" s="59">
        <v>0</v>
      </c>
      <c r="V9" s="59">
        <v>56551381</v>
      </c>
      <c r="W9" s="59">
        <v>42245406</v>
      </c>
      <c r="X9" s="59">
        <v>14305975</v>
      </c>
      <c r="Y9" s="60">
        <v>33.86</v>
      </c>
      <c r="Z9" s="61">
        <v>56327395</v>
      </c>
    </row>
    <row r="10" spans="1:26" ht="20.25">
      <c r="A10" s="62" t="s">
        <v>105</v>
      </c>
      <c r="B10" s="63">
        <f>SUM(B5:B9)</f>
        <v>739724564</v>
      </c>
      <c r="C10" s="63">
        <f>SUM(C5:C9)</f>
        <v>0</v>
      </c>
      <c r="D10" s="64">
        <f aca="true" t="shared" si="0" ref="D10:Z10">SUM(D5:D9)</f>
        <v>776640513</v>
      </c>
      <c r="E10" s="65">
        <f t="shared" si="0"/>
        <v>785740513</v>
      </c>
      <c r="F10" s="65">
        <f t="shared" si="0"/>
        <v>121990503</v>
      </c>
      <c r="G10" s="65">
        <f t="shared" si="0"/>
        <v>58697973</v>
      </c>
      <c r="H10" s="65">
        <f t="shared" si="0"/>
        <v>50560674</v>
      </c>
      <c r="I10" s="65">
        <f t="shared" si="0"/>
        <v>231249150</v>
      </c>
      <c r="J10" s="65">
        <f t="shared" si="0"/>
        <v>46046396</v>
      </c>
      <c r="K10" s="65">
        <f t="shared" si="0"/>
        <v>46635874</v>
      </c>
      <c r="L10" s="65">
        <f t="shared" si="0"/>
        <v>105246187</v>
      </c>
      <c r="M10" s="65">
        <f t="shared" si="0"/>
        <v>197928457</v>
      </c>
      <c r="N10" s="65">
        <f t="shared" si="0"/>
        <v>43031729</v>
      </c>
      <c r="O10" s="65">
        <f t="shared" si="0"/>
        <v>47136056</v>
      </c>
      <c r="P10" s="65">
        <f t="shared" si="0"/>
        <v>86697604</v>
      </c>
      <c r="Q10" s="65">
        <f t="shared" si="0"/>
        <v>176865389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606042996</v>
      </c>
      <c r="W10" s="65">
        <f t="shared" si="0"/>
        <v>589305168</v>
      </c>
      <c r="X10" s="65">
        <f t="shared" si="0"/>
        <v>16737828</v>
      </c>
      <c r="Y10" s="66">
        <f>+IF(W10&lt;&gt;0,(X10/W10)*100,0)</f>
        <v>2.8402649270504954</v>
      </c>
      <c r="Z10" s="67">
        <f t="shared" si="0"/>
        <v>785740513</v>
      </c>
    </row>
    <row r="11" spans="1:26" ht="12.75">
      <c r="A11" s="57" t="s">
        <v>36</v>
      </c>
      <c r="B11" s="18">
        <v>274867581</v>
      </c>
      <c r="C11" s="18">
        <v>0</v>
      </c>
      <c r="D11" s="58">
        <v>266403821</v>
      </c>
      <c r="E11" s="59">
        <v>266203821</v>
      </c>
      <c r="F11" s="59">
        <v>23625003</v>
      </c>
      <c r="G11" s="59">
        <v>24816411</v>
      </c>
      <c r="H11" s="59">
        <v>23817574</v>
      </c>
      <c r="I11" s="59">
        <v>72258988</v>
      </c>
      <c r="J11" s="59">
        <v>23812840</v>
      </c>
      <c r="K11" s="59">
        <v>23520581</v>
      </c>
      <c r="L11" s="59">
        <v>25102533</v>
      </c>
      <c r="M11" s="59">
        <v>72435954</v>
      </c>
      <c r="N11" s="59">
        <v>24198464</v>
      </c>
      <c r="O11" s="59">
        <v>24246669</v>
      </c>
      <c r="P11" s="59">
        <v>25343357</v>
      </c>
      <c r="Q11" s="59">
        <v>73788490</v>
      </c>
      <c r="R11" s="59">
        <v>0</v>
      </c>
      <c r="S11" s="59">
        <v>0</v>
      </c>
      <c r="T11" s="59">
        <v>0</v>
      </c>
      <c r="U11" s="59">
        <v>0</v>
      </c>
      <c r="V11" s="59">
        <v>218483432</v>
      </c>
      <c r="W11" s="59">
        <v>199651095</v>
      </c>
      <c r="X11" s="59">
        <v>18832337</v>
      </c>
      <c r="Y11" s="60">
        <v>9.43</v>
      </c>
      <c r="Z11" s="61">
        <v>266203821</v>
      </c>
    </row>
    <row r="12" spans="1:26" ht="12.75">
      <c r="A12" s="57" t="s">
        <v>37</v>
      </c>
      <c r="B12" s="18">
        <v>16858102</v>
      </c>
      <c r="C12" s="18">
        <v>0</v>
      </c>
      <c r="D12" s="58">
        <v>16829361</v>
      </c>
      <c r="E12" s="59">
        <v>16829361</v>
      </c>
      <c r="F12" s="59">
        <v>1416359</v>
      </c>
      <c r="G12" s="59">
        <v>1416359</v>
      </c>
      <c r="H12" s="59">
        <v>1414859</v>
      </c>
      <c r="I12" s="59">
        <v>4247577</v>
      </c>
      <c r="J12" s="59">
        <v>1414359</v>
      </c>
      <c r="K12" s="59">
        <v>1411359</v>
      </c>
      <c r="L12" s="59">
        <v>1412859</v>
      </c>
      <c r="M12" s="59">
        <v>4238577</v>
      </c>
      <c r="N12" s="59">
        <v>1412359</v>
      </c>
      <c r="O12" s="59">
        <v>1412359</v>
      </c>
      <c r="P12" s="59">
        <v>1409859</v>
      </c>
      <c r="Q12" s="59">
        <v>4234577</v>
      </c>
      <c r="R12" s="59">
        <v>0</v>
      </c>
      <c r="S12" s="59">
        <v>0</v>
      </c>
      <c r="T12" s="59">
        <v>0</v>
      </c>
      <c r="U12" s="59">
        <v>0</v>
      </c>
      <c r="V12" s="59">
        <v>12720731</v>
      </c>
      <c r="W12" s="59">
        <v>12621996</v>
      </c>
      <c r="X12" s="59">
        <v>98735</v>
      </c>
      <c r="Y12" s="60">
        <v>0.78</v>
      </c>
      <c r="Z12" s="61">
        <v>16829361</v>
      </c>
    </row>
    <row r="13" spans="1:26" ht="12.75">
      <c r="A13" s="57" t="s">
        <v>106</v>
      </c>
      <c r="B13" s="18">
        <v>270006300</v>
      </c>
      <c r="C13" s="18">
        <v>0</v>
      </c>
      <c r="D13" s="58">
        <v>78991057</v>
      </c>
      <c r="E13" s="59">
        <v>78991057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59243031</v>
      </c>
      <c r="X13" s="59">
        <v>-59243031</v>
      </c>
      <c r="Y13" s="60">
        <v>-100</v>
      </c>
      <c r="Z13" s="61">
        <v>78991057</v>
      </c>
    </row>
    <row r="14" spans="1:26" ht="12.75">
      <c r="A14" s="57" t="s">
        <v>38</v>
      </c>
      <c r="B14" s="18">
        <v>14525528</v>
      </c>
      <c r="C14" s="18">
        <v>0</v>
      </c>
      <c r="D14" s="58">
        <v>9200000</v>
      </c>
      <c r="E14" s="59">
        <v>24950000</v>
      </c>
      <c r="F14" s="59">
        <v>-98479</v>
      </c>
      <c r="G14" s="59">
        <v>5814370</v>
      </c>
      <c r="H14" s="59">
        <v>3856030</v>
      </c>
      <c r="I14" s="59">
        <v>9571921</v>
      </c>
      <c r="J14" s="59">
        <v>3395755</v>
      </c>
      <c r="K14" s="59">
        <v>632992</v>
      </c>
      <c r="L14" s="59">
        <v>1294961</v>
      </c>
      <c r="M14" s="59">
        <v>5323708</v>
      </c>
      <c r="N14" s="59">
        <v>3895650</v>
      </c>
      <c r="O14" s="59">
        <v>-20276</v>
      </c>
      <c r="P14" s="59">
        <v>4407903</v>
      </c>
      <c r="Q14" s="59">
        <v>8283277</v>
      </c>
      <c r="R14" s="59">
        <v>0</v>
      </c>
      <c r="S14" s="59">
        <v>0</v>
      </c>
      <c r="T14" s="59">
        <v>0</v>
      </c>
      <c r="U14" s="59">
        <v>0</v>
      </c>
      <c r="V14" s="59">
        <v>23178906</v>
      </c>
      <c r="W14" s="59">
        <v>18712494</v>
      </c>
      <c r="X14" s="59">
        <v>4466412</v>
      </c>
      <c r="Y14" s="60">
        <v>23.87</v>
      </c>
      <c r="Z14" s="61">
        <v>24950000</v>
      </c>
    </row>
    <row r="15" spans="1:26" ht="12.75">
      <c r="A15" s="57" t="s">
        <v>39</v>
      </c>
      <c r="B15" s="18">
        <v>165746192</v>
      </c>
      <c r="C15" s="18">
        <v>0</v>
      </c>
      <c r="D15" s="58">
        <v>178146840</v>
      </c>
      <c r="E15" s="59">
        <v>139877610</v>
      </c>
      <c r="F15" s="59">
        <v>2448466</v>
      </c>
      <c r="G15" s="59">
        <v>43398248</v>
      </c>
      <c r="H15" s="59">
        <v>23594261</v>
      </c>
      <c r="I15" s="59">
        <v>69440975</v>
      </c>
      <c r="J15" s="59">
        <v>18970402</v>
      </c>
      <c r="K15" s="59">
        <v>-294368</v>
      </c>
      <c r="L15" s="59">
        <v>19827383</v>
      </c>
      <c r="M15" s="59">
        <v>38503417</v>
      </c>
      <c r="N15" s="59">
        <v>16885476</v>
      </c>
      <c r="O15" s="59">
        <v>-7450312</v>
      </c>
      <c r="P15" s="59">
        <v>17156829</v>
      </c>
      <c r="Q15" s="59">
        <v>26591993</v>
      </c>
      <c r="R15" s="59">
        <v>0</v>
      </c>
      <c r="S15" s="59">
        <v>0</v>
      </c>
      <c r="T15" s="59">
        <v>0</v>
      </c>
      <c r="U15" s="59">
        <v>0</v>
      </c>
      <c r="V15" s="59">
        <v>134536385</v>
      </c>
      <c r="W15" s="59">
        <v>104908095</v>
      </c>
      <c r="X15" s="59">
        <v>29628290</v>
      </c>
      <c r="Y15" s="60">
        <v>28.24</v>
      </c>
      <c r="Z15" s="61">
        <v>139877610</v>
      </c>
    </row>
    <row r="16" spans="1:26" ht="12.75">
      <c r="A16" s="57" t="s">
        <v>34</v>
      </c>
      <c r="B16" s="18">
        <v>5141823</v>
      </c>
      <c r="C16" s="18">
        <v>0</v>
      </c>
      <c r="D16" s="58">
        <v>4500000</v>
      </c>
      <c r="E16" s="59">
        <v>2033000</v>
      </c>
      <c r="F16" s="59">
        <v>452002</v>
      </c>
      <c r="G16" s="59">
        <v>360391</v>
      </c>
      <c r="H16" s="59">
        <v>164842</v>
      </c>
      <c r="I16" s="59">
        <v>977235</v>
      </c>
      <c r="J16" s="59">
        <v>147917</v>
      </c>
      <c r="K16" s="59">
        <v>150000</v>
      </c>
      <c r="L16" s="59">
        <v>446604</v>
      </c>
      <c r="M16" s="59">
        <v>744521</v>
      </c>
      <c r="N16" s="59">
        <v>0</v>
      </c>
      <c r="O16" s="59">
        <v>2179</v>
      </c>
      <c r="P16" s="59">
        <v>0</v>
      </c>
      <c r="Q16" s="59">
        <v>2179</v>
      </c>
      <c r="R16" s="59">
        <v>0</v>
      </c>
      <c r="S16" s="59">
        <v>0</v>
      </c>
      <c r="T16" s="59">
        <v>0</v>
      </c>
      <c r="U16" s="59">
        <v>0</v>
      </c>
      <c r="V16" s="59">
        <v>1723935</v>
      </c>
      <c r="W16" s="59">
        <v>1524744</v>
      </c>
      <c r="X16" s="59">
        <v>199191</v>
      </c>
      <c r="Y16" s="60">
        <v>13.06</v>
      </c>
      <c r="Z16" s="61">
        <v>2033000</v>
      </c>
    </row>
    <row r="17" spans="1:26" ht="12.75">
      <c r="A17" s="57" t="s">
        <v>40</v>
      </c>
      <c r="B17" s="18">
        <v>267176681</v>
      </c>
      <c r="C17" s="18">
        <v>0</v>
      </c>
      <c r="D17" s="58">
        <v>216651093</v>
      </c>
      <c r="E17" s="59">
        <v>242439855</v>
      </c>
      <c r="F17" s="59">
        <v>5133038</v>
      </c>
      <c r="G17" s="59">
        <v>14179351</v>
      </c>
      <c r="H17" s="59">
        <v>13868577</v>
      </c>
      <c r="I17" s="59">
        <v>33180966</v>
      </c>
      <c r="J17" s="59">
        <v>15721457</v>
      </c>
      <c r="K17" s="59">
        <v>10489134</v>
      </c>
      <c r="L17" s="59">
        <v>22227042</v>
      </c>
      <c r="M17" s="59">
        <v>48437633</v>
      </c>
      <c r="N17" s="59">
        <v>38029094</v>
      </c>
      <c r="O17" s="59">
        <v>7831169</v>
      </c>
      <c r="P17" s="59">
        <v>17632839</v>
      </c>
      <c r="Q17" s="59">
        <v>63493102</v>
      </c>
      <c r="R17" s="59">
        <v>0</v>
      </c>
      <c r="S17" s="59">
        <v>0</v>
      </c>
      <c r="T17" s="59">
        <v>0</v>
      </c>
      <c r="U17" s="59">
        <v>0</v>
      </c>
      <c r="V17" s="59">
        <v>145111701</v>
      </c>
      <c r="W17" s="59">
        <v>181829286</v>
      </c>
      <c r="X17" s="59">
        <v>-36717585</v>
      </c>
      <c r="Y17" s="60">
        <v>-20.19</v>
      </c>
      <c r="Z17" s="61">
        <v>242439855</v>
      </c>
    </row>
    <row r="18" spans="1:26" ht="12.75">
      <c r="A18" s="68" t="s">
        <v>41</v>
      </c>
      <c r="B18" s="69">
        <f>SUM(B11:B17)</f>
        <v>1014322207</v>
      </c>
      <c r="C18" s="69">
        <f>SUM(C11:C17)</f>
        <v>0</v>
      </c>
      <c r="D18" s="70">
        <f aca="true" t="shared" si="1" ref="D18:Z18">SUM(D11:D17)</f>
        <v>770722172</v>
      </c>
      <c r="E18" s="71">
        <f t="shared" si="1"/>
        <v>771324704</v>
      </c>
      <c r="F18" s="71">
        <f t="shared" si="1"/>
        <v>32976389</v>
      </c>
      <c r="G18" s="71">
        <f t="shared" si="1"/>
        <v>89985130</v>
      </c>
      <c r="H18" s="71">
        <f t="shared" si="1"/>
        <v>66716143</v>
      </c>
      <c r="I18" s="71">
        <f t="shared" si="1"/>
        <v>189677662</v>
      </c>
      <c r="J18" s="71">
        <f t="shared" si="1"/>
        <v>63462730</v>
      </c>
      <c r="K18" s="71">
        <f t="shared" si="1"/>
        <v>35909698</v>
      </c>
      <c r="L18" s="71">
        <f t="shared" si="1"/>
        <v>70311382</v>
      </c>
      <c r="M18" s="71">
        <f t="shared" si="1"/>
        <v>169683810</v>
      </c>
      <c r="N18" s="71">
        <f t="shared" si="1"/>
        <v>84421043</v>
      </c>
      <c r="O18" s="71">
        <f t="shared" si="1"/>
        <v>26021788</v>
      </c>
      <c r="P18" s="71">
        <f t="shared" si="1"/>
        <v>65950787</v>
      </c>
      <c r="Q18" s="71">
        <f t="shared" si="1"/>
        <v>176393618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535755090</v>
      </c>
      <c r="W18" s="71">
        <f t="shared" si="1"/>
        <v>578490741</v>
      </c>
      <c r="X18" s="71">
        <f t="shared" si="1"/>
        <v>-42735651</v>
      </c>
      <c r="Y18" s="66">
        <f>+IF(W18&lt;&gt;0,(X18/W18)*100,0)</f>
        <v>-7.387439067067109</v>
      </c>
      <c r="Z18" s="72">
        <f t="shared" si="1"/>
        <v>771324704</v>
      </c>
    </row>
    <row r="19" spans="1:26" ht="12.75">
      <c r="A19" s="68" t="s">
        <v>42</v>
      </c>
      <c r="B19" s="73">
        <f>+B10-B18</f>
        <v>-274597643</v>
      </c>
      <c r="C19" s="73">
        <f>+C10-C18</f>
        <v>0</v>
      </c>
      <c r="D19" s="74">
        <f aca="true" t="shared" si="2" ref="D19:Z19">+D10-D18</f>
        <v>5918341</v>
      </c>
      <c r="E19" s="75">
        <f t="shared" si="2"/>
        <v>14415809</v>
      </c>
      <c r="F19" s="75">
        <f t="shared" si="2"/>
        <v>89014114</v>
      </c>
      <c r="G19" s="75">
        <f t="shared" si="2"/>
        <v>-31287157</v>
      </c>
      <c r="H19" s="75">
        <f t="shared" si="2"/>
        <v>-16155469</v>
      </c>
      <c r="I19" s="75">
        <f t="shared" si="2"/>
        <v>41571488</v>
      </c>
      <c r="J19" s="75">
        <f t="shared" si="2"/>
        <v>-17416334</v>
      </c>
      <c r="K19" s="75">
        <f t="shared" si="2"/>
        <v>10726176</v>
      </c>
      <c r="L19" s="75">
        <f t="shared" si="2"/>
        <v>34934805</v>
      </c>
      <c r="M19" s="75">
        <f t="shared" si="2"/>
        <v>28244647</v>
      </c>
      <c r="N19" s="75">
        <f t="shared" si="2"/>
        <v>-41389314</v>
      </c>
      <c r="O19" s="75">
        <f t="shared" si="2"/>
        <v>21114268</v>
      </c>
      <c r="P19" s="75">
        <f t="shared" si="2"/>
        <v>20746817</v>
      </c>
      <c r="Q19" s="75">
        <f t="shared" si="2"/>
        <v>471771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70287906</v>
      </c>
      <c r="W19" s="75">
        <f>IF(E10=E18,0,W10-W18)</f>
        <v>10814427</v>
      </c>
      <c r="X19" s="75">
        <f t="shared" si="2"/>
        <v>59473479</v>
      </c>
      <c r="Y19" s="76">
        <f>+IF(W19&lt;&gt;0,(X19/W19)*100,0)</f>
        <v>549.9457252797582</v>
      </c>
      <c r="Z19" s="77">
        <f t="shared" si="2"/>
        <v>14415809</v>
      </c>
    </row>
    <row r="20" spans="1:26" ht="20.25">
      <c r="A20" s="78" t="s">
        <v>43</v>
      </c>
      <c r="B20" s="79">
        <v>66907765</v>
      </c>
      <c r="C20" s="79">
        <v>0</v>
      </c>
      <c r="D20" s="80">
        <v>62008000</v>
      </c>
      <c r="E20" s="81">
        <v>62008000</v>
      </c>
      <c r="F20" s="81">
        <v>15459000</v>
      </c>
      <c r="G20" s="81">
        <v>6445000</v>
      </c>
      <c r="H20" s="81">
        <v>0</v>
      </c>
      <c r="I20" s="81">
        <v>21904000</v>
      </c>
      <c r="J20" s="81">
        <v>0</v>
      </c>
      <c r="K20" s="81">
        <v>8783000</v>
      </c>
      <c r="L20" s="81">
        <v>11595000</v>
      </c>
      <c r="M20" s="81">
        <v>20378000</v>
      </c>
      <c r="N20" s="81">
        <v>0</v>
      </c>
      <c r="O20" s="81">
        <v>1800000</v>
      </c>
      <c r="P20" s="81">
        <v>24889000</v>
      </c>
      <c r="Q20" s="81">
        <v>26689000</v>
      </c>
      <c r="R20" s="81">
        <v>0</v>
      </c>
      <c r="S20" s="81">
        <v>0</v>
      </c>
      <c r="T20" s="81">
        <v>0</v>
      </c>
      <c r="U20" s="81">
        <v>0</v>
      </c>
      <c r="V20" s="81">
        <v>68971000</v>
      </c>
      <c r="W20" s="81">
        <v>46505988</v>
      </c>
      <c r="X20" s="81">
        <v>22465012</v>
      </c>
      <c r="Y20" s="82">
        <v>48.31</v>
      </c>
      <c r="Z20" s="83">
        <v>62008000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-207689878</v>
      </c>
      <c r="C22" s="91">
        <f>SUM(C19:C21)</f>
        <v>0</v>
      </c>
      <c r="D22" s="92">
        <f aca="true" t="shared" si="3" ref="D22:Z22">SUM(D19:D21)</f>
        <v>67926341</v>
      </c>
      <c r="E22" s="93">
        <f t="shared" si="3"/>
        <v>76423809</v>
      </c>
      <c r="F22" s="93">
        <f t="shared" si="3"/>
        <v>104473114</v>
      </c>
      <c r="G22" s="93">
        <f t="shared" si="3"/>
        <v>-24842157</v>
      </c>
      <c r="H22" s="93">
        <f t="shared" si="3"/>
        <v>-16155469</v>
      </c>
      <c r="I22" s="93">
        <f t="shared" si="3"/>
        <v>63475488</v>
      </c>
      <c r="J22" s="93">
        <f t="shared" si="3"/>
        <v>-17416334</v>
      </c>
      <c r="K22" s="93">
        <f t="shared" si="3"/>
        <v>19509176</v>
      </c>
      <c r="L22" s="93">
        <f t="shared" si="3"/>
        <v>46529805</v>
      </c>
      <c r="M22" s="93">
        <f t="shared" si="3"/>
        <v>48622647</v>
      </c>
      <c r="N22" s="93">
        <f t="shared" si="3"/>
        <v>-41389314</v>
      </c>
      <c r="O22" s="93">
        <f t="shared" si="3"/>
        <v>22914268</v>
      </c>
      <c r="P22" s="93">
        <f t="shared" si="3"/>
        <v>45635817</v>
      </c>
      <c r="Q22" s="93">
        <f t="shared" si="3"/>
        <v>27160771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139258906</v>
      </c>
      <c r="W22" s="93">
        <f t="shared" si="3"/>
        <v>57320415</v>
      </c>
      <c r="X22" s="93">
        <f t="shared" si="3"/>
        <v>81938491</v>
      </c>
      <c r="Y22" s="94">
        <f>+IF(W22&lt;&gt;0,(X22/W22)*100,0)</f>
        <v>142.94818172548122</v>
      </c>
      <c r="Z22" s="95">
        <f t="shared" si="3"/>
        <v>76423809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-207689878</v>
      </c>
      <c r="C24" s="73">
        <f>SUM(C22:C23)</f>
        <v>0</v>
      </c>
      <c r="D24" s="74">
        <f aca="true" t="shared" si="4" ref="D24:Z24">SUM(D22:D23)</f>
        <v>67926341</v>
      </c>
      <c r="E24" s="75">
        <f t="shared" si="4"/>
        <v>76423809</v>
      </c>
      <c r="F24" s="75">
        <f t="shared" si="4"/>
        <v>104473114</v>
      </c>
      <c r="G24" s="75">
        <f t="shared" si="4"/>
        <v>-24842157</v>
      </c>
      <c r="H24" s="75">
        <f t="shared" si="4"/>
        <v>-16155469</v>
      </c>
      <c r="I24" s="75">
        <f t="shared" si="4"/>
        <v>63475488</v>
      </c>
      <c r="J24" s="75">
        <f t="shared" si="4"/>
        <v>-17416334</v>
      </c>
      <c r="K24" s="75">
        <f t="shared" si="4"/>
        <v>19509176</v>
      </c>
      <c r="L24" s="75">
        <f t="shared" si="4"/>
        <v>46529805</v>
      </c>
      <c r="M24" s="75">
        <f t="shared" si="4"/>
        <v>48622647</v>
      </c>
      <c r="N24" s="75">
        <f t="shared" si="4"/>
        <v>-41389314</v>
      </c>
      <c r="O24" s="75">
        <f t="shared" si="4"/>
        <v>22914268</v>
      </c>
      <c r="P24" s="75">
        <f t="shared" si="4"/>
        <v>45635817</v>
      </c>
      <c r="Q24" s="75">
        <f t="shared" si="4"/>
        <v>27160771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139258906</v>
      </c>
      <c r="W24" s="75">
        <f t="shared" si="4"/>
        <v>57320415</v>
      </c>
      <c r="X24" s="75">
        <f t="shared" si="4"/>
        <v>81938491</v>
      </c>
      <c r="Y24" s="76">
        <f>+IF(W24&lt;&gt;0,(X24/W24)*100,0)</f>
        <v>142.94818172548122</v>
      </c>
      <c r="Z24" s="77">
        <f t="shared" si="4"/>
        <v>76423809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8702273</v>
      </c>
      <c r="C27" s="21">
        <v>0</v>
      </c>
      <c r="D27" s="103">
        <v>67388000</v>
      </c>
      <c r="E27" s="104">
        <v>71851468</v>
      </c>
      <c r="F27" s="104">
        <v>-41958</v>
      </c>
      <c r="G27" s="104">
        <v>4447474</v>
      </c>
      <c r="H27" s="104">
        <v>9741379</v>
      </c>
      <c r="I27" s="104">
        <v>14146895</v>
      </c>
      <c r="J27" s="104">
        <v>4947050</v>
      </c>
      <c r="K27" s="104">
        <v>10504189</v>
      </c>
      <c r="L27" s="104">
        <v>6242086</v>
      </c>
      <c r="M27" s="104">
        <v>21693325</v>
      </c>
      <c r="N27" s="104">
        <v>1045089</v>
      </c>
      <c r="O27" s="104">
        <v>3404948</v>
      </c>
      <c r="P27" s="104">
        <v>7578456</v>
      </c>
      <c r="Q27" s="104">
        <v>12028493</v>
      </c>
      <c r="R27" s="104">
        <v>0</v>
      </c>
      <c r="S27" s="104">
        <v>0</v>
      </c>
      <c r="T27" s="104">
        <v>0</v>
      </c>
      <c r="U27" s="104">
        <v>0</v>
      </c>
      <c r="V27" s="104">
        <v>47868713</v>
      </c>
      <c r="W27" s="104">
        <v>53888499</v>
      </c>
      <c r="X27" s="104">
        <v>-6019786</v>
      </c>
      <c r="Y27" s="105">
        <v>-11.17</v>
      </c>
      <c r="Z27" s="106">
        <v>71851468</v>
      </c>
    </row>
    <row r="28" spans="1:26" ht="12.75">
      <c r="A28" s="107" t="s">
        <v>47</v>
      </c>
      <c r="B28" s="18">
        <v>5815545</v>
      </c>
      <c r="C28" s="18">
        <v>0</v>
      </c>
      <c r="D28" s="58">
        <v>63008000</v>
      </c>
      <c r="E28" s="59">
        <v>63008000</v>
      </c>
      <c r="F28" s="59">
        <v>0</v>
      </c>
      <c r="G28" s="59">
        <v>4096745</v>
      </c>
      <c r="H28" s="59">
        <v>9546001</v>
      </c>
      <c r="I28" s="59">
        <v>13642746</v>
      </c>
      <c r="J28" s="59">
        <v>4702273</v>
      </c>
      <c r="K28" s="59">
        <v>10294119</v>
      </c>
      <c r="L28" s="59">
        <v>6215801</v>
      </c>
      <c r="M28" s="59">
        <v>21212193</v>
      </c>
      <c r="N28" s="59">
        <v>403000</v>
      </c>
      <c r="O28" s="59">
        <v>1795463</v>
      </c>
      <c r="P28" s="59">
        <v>7573986</v>
      </c>
      <c r="Q28" s="59">
        <v>9772449</v>
      </c>
      <c r="R28" s="59">
        <v>0</v>
      </c>
      <c r="S28" s="59">
        <v>0</v>
      </c>
      <c r="T28" s="59">
        <v>0</v>
      </c>
      <c r="U28" s="59">
        <v>0</v>
      </c>
      <c r="V28" s="59">
        <v>44627388</v>
      </c>
      <c r="W28" s="59">
        <v>47255958</v>
      </c>
      <c r="X28" s="59">
        <v>-2628570</v>
      </c>
      <c r="Y28" s="60">
        <v>-5.56</v>
      </c>
      <c r="Z28" s="61">
        <v>63008000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2887030</v>
      </c>
      <c r="C31" s="18">
        <v>0</v>
      </c>
      <c r="D31" s="58">
        <v>4380000</v>
      </c>
      <c r="E31" s="59">
        <v>8843468</v>
      </c>
      <c r="F31" s="59">
        <v>-41958</v>
      </c>
      <c r="G31" s="59">
        <v>350729</v>
      </c>
      <c r="H31" s="59">
        <v>195378</v>
      </c>
      <c r="I31" s="59">
        <v>504149</v>
      </c>
      <c r="J31" s="59">
        <v>244777</v>
      </c>
      <c r="K31" s="59">
        <v>210070</v>
      </c>
      <c r="L31" s="59">
        <v>26285</v>
      </c>
      <c r="M31" s="59">
        <v>481132</v>
      </c>
      <c r="N31" s="59">
        <v>642089</v>
      </c>
      <c r="O31" s="59">
        <v>1609485</v>
      </c>
      <c r="P31" s="59">
        <v>4470</v>
      </c>
      <c r="Q31" s="59">
        <v>2256044</v>
      </c>
      <c r="R31" s="59">
        <v>0</v>
      </c>
      <c r="S31" s="59">
        <v>0</v>
      </c>
      <c r="T31" s="59">
        <v>0</v>
      </c>
      <c r="U31" s="59">
        <v>0</v>
      </c>
      <c r="V31" s="59">
        <v>3241325</v>
      </c>
      <c r="W31" s="59">
        <v>6632541</v>
      </c>
      <c r="X31" s="59">
        <v>-3391216</v>
      </c>
      <c r="Y31" s="60">
        <v>-51.13</v>
      </c>
      <c r="Z31" s="61">
        <v>8843468</v>
      </c>
    </row>
    <row r="32" spans="1:26" ht="12.75">
      <c r="A32" s="68" t="s">
        <v>50</v>
      </c>
      <c r="B32" s="21">
        <f>SUM(B28:B31)</f>
        <v>8702575</v>
      </c>
      <c r="C32" s="21">
        <f>SUM(C28:C31)</f>
        <v>0</v>
      </c>
      <c r="D32" s="103">
        <f aca="true" t="shared" si="5" ref="D32:Z32">SUM(D28:D31)</f>
        <v>67388000</v>
      </c>
      <c r="E32" s="104">
        <f t="shared" si="5"/>
        <v>71851468</v>
      </c>
      <c r="F32" s="104">
        <f t="shared" si="5"/>
        <v>-41958</v>
      </c>
      <c r="G32" s="104">
        <f t="shared" si="5"/>
        <v>4447474</v>
      </c>
      <c r="H32" s="104">
        <f t="shared" si="5"/>
        <v>9741379</v>
      </c>
      <c r="I32" s="104">
        <f t="shared" si="5"/>
        <v>14146895</v>
      </c>
      <c r="J32" s="104">
        <f t="shared" si="5"/>
        <v>4947050</v>
      </c>
      <c r="K32" s="104">
        <f t="shared" si="5"/>
        <v>10504189</v>
      </c>
      <c r="L32" s="104">
        <f t="shared" si="5"/>
        <v>6242086</v>
      </c>
      <c r="M32" s="104">
        <f t="shared" si="5"/>
        <v>21693325</v>
      </c>
      <c r="N32" s="104">
        <f t="shared" si="5"/>
        <v>1045089</v>
      </c>
      <c r="O32" s="104">
        <f t="shared" si="5"/>
        <v>3404948</v>
      </c>
      <c r="P32" s="104">
        <f t="shared" si="5"/>
        <v>7578456</v>
      </c>
      <c r="Q32" s="104">
        <f t="shared" si="5"/>
        <v>12028493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47868713</v>
      </c>
      <c r="W32" s="104">
        <f t="shared" si="5"/>
        <v>53888499</v>
      </c>
      <c r="X32" s="104">
        <f t="shared" si="5"/>
        <v>-6019786</v>
      </c>
      <c r="Y32" s="105">
        <f>+IF(W32&lt;&gt;0,(X32/W32)*100,0)</f>
        <v>-11.170817728658577</v>
      </c>
      <c r="Z32" s="106">
        <f t="shared" si="5"/>
        <v>71851468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342406818</v>
      </c>
      <c r="C35" s="18">
        <v>0</v>
      </c>
      <c r="D35" s="58">
        <v>149609185</v>
      </c>
      <c r="E35" s="59">
        <v>149609185</v>
      </c>
      <c r="F35" s="59">
        <v>389912951</v>
      </c>
      <c r="G35" s="59">
        <v>16011280</v>
      </c>
      <c r="H35" s="59">
        <v>8247722</v>
      </c>
      <c r="I35" s="59">
        <v>414171953</v>
      </c>
      <c r="J35" s="59">
        <v>3477091</v>
      </c>
      <c r="K35" s="59">
        <v>361043196</v>
      </c>
      <c r="L35" s="59">
        <v>202789941</v>
      </c>
      <c r="M35" s="59">
        <v>567310228</v>
      </c>
      <c r="N35" s="59">
        <v>-216083402</v>
      </c>
      <c r="O35" s="59">
        <v>20821888</v>
      </c>
      <c r="P35" s="59">
        <v>46033676</v>
      </c>
      <c r="Q35" s="59">
        <v>-149227838</v>
      </c>
      <c r="R35" s="59">
        <v>0</v>
      </c>
      <c r="S35" s="59">
        <v>0</v>
      </c>
      <c r="T35" s="59">
        <v>0</v>
      </c>
      <c r="U35" s="59">
        <v>0</v>
      </c>
      <c r="V35" s="59">
        <v>832254343</v>
      </c>
      <c r="W35" s="59">
        <v>112206852</v>
      </c>
      <c r="X35" s="59">
        <v>720047491</v>
      </c>
      <c r="Y35" s="60">
        <v>641.71</v>
      </c>
      <c r="Z35" s="61">
        <v>149609185</v>
      </c>
    </row>
    <row r="36" spans="1:26" ht="12.75">
      <c r="A36" s="57" t="s">
        <v>53</v>
      </c>
      <c r="B36" s="18">
        <v>2400704808</v>
      </c>
      <c r="C36" s="18">
        <v>0</v>
      </c>
      <c r="D36" s="58">
        <v>3092394632</v>
      </c>
      <c r="E36" s="59">
        <v>3096858100</v>
      </c>
      <c r="F36" s="59">
        <v>1943796927</v>
      </c>
      <c r="G36" s="59">
        <v>461396024</v>
      </c>
      <c r="H36" s="59">
        <v>9741379</v>
      </c>
      <c r="I36" s="59">
        <v>2414934330</v>
      </c>
      <c r="J36" s="59">
        <v>4947050</v>
      </c>
      <c r="K36" s="59">
        <v>2411208987</v>
      </c>
      <c r="L36" s="59">
        <v>6242086</v>
      </c>
      <c r="M36" s="59">
        <v>2422398123</v>
      </c>
      <c r="N36" s="59">
        <v>1045089</v>
      </c>
      <c r="O36" s="59">
        <v>3404948</v>
      </c>
      <c r="P36" s="59">
        <v>7578456</v>
      </c>
      <c r="Q36" s="59">
        <v>12028493</v>
      </c>
      <c r="R36" s="59">
        <v>0</v>
      </c>
      <c r="S36" s="59">
        <v>0</v>
      </c>
      <c r="T36" s="59">
        <v>0</v>
      </c>
      <c r="U36" s="59">
        <v>0</v>
      </c>
      <c r="V36" s="59">
        <v>4849360946</v>
      </c>
      <c r="W36" s="59">
        <v>2322643437</v>
      </c>
      <c r="X36" s="59">
        <v>2526717509</v>
      </c>
      <c r="Y36" s="60">
        <v>108.79</v>
      </c>
      <c r="Z36" s="61">
        <v>3096858100</v>
      </c>
    </row>
    <row r="37" spans="1:26" ht="12.75">
      <c r="A37" s="57" t="s">
        <v>54</v>
      </c>
      <c r="B37" s="18">
        <v>667159851</v>
      </c>
      <c r="C37" s="18">
        <v>0</v>
      </c>
      <c r="D37" s="58">
        <v>266249431</v>
      </c>
      <c r="E37" s="59">
        <v>266249431</v>
      </c>
      <c r="F37" s="59">
        <v>535528363</v>
      </c>
      <c r="G37" s="59">
        <v>123429222</v>
      </c>
      <c r="H37" s="59">
        <v>34144560</v>
      </c>
      <c r="I37" s="59">
        <v>693102145</v>
      </c>
      <c r="J37" s="59">
        <v>25840459</v>
      </c>
      <c r="K37" s="59">
        <v>676791238</v>
      </c>
      <c r="L37" s="59">
        <v>162502205</v>
      </c>
      <c r="M37" s="59">
        <v>865133902</v>
      </c>
      <c r="N37" s="59">
        <v>-171038665</v>
      </c>
      <c r="O37" s="59">
        <v>3133173</v>
      </c>
      <c r="P37" s="59">
        <v>7976301</v>
      </c>
      <c r="Q37" s="59">
        <v>-159929191</v>
      </c>
      <c r="R37" s="59">
        <v>0</v>
      </c>
      <c r="S37" s="59">
        <v>0</v>
      </c>
      <c r="T37" s="59">
        <v>0</v>
      </c>
      <c r="U37" s="59">
        <v>0</v>
      </c>
      <c r="V37" s="59">
        <v>1398306856</v>
      </c>
      <c r="W37" s="59">
        <v>199687059</v>
      </c>
      <c r="X37" s="59">
        <v>1198619797</v>
      </c>
      <c r="Y37" s="60">
        <v>600.25</v>
      </c>
      <c r="Z37" s="61">
        <v>266249431</v>
      </c>
    </row>
    <row r="38" spans="1:26" ht="12.75">
      <c r="A38" s="57" t="s">
        <v>55</v>
      </c>
      <c r="B38" s="18">
        <v>68602113</v>
      </c>
      <c r="C38" s="18">
        <v>0</v>
      </c>
      <c r="D38" s="58">
        <v>109319453</v>
      </c>
      <c r="E38" s="59">
        <v>109319453</v>
      </c>
      <c r="F38" s="59">
        <v>68035032</v>
      </c>
      <c r="G38" s="59">
        <v>690484</v>
      </c>
      <c r="H38" s="59">
        <v>0</v>
      </c>
      <c r="I38" s="59">
        <v>68725516</v>
      </c>
      <c r="J38" s="59">
        <v>0</v>
      </c>
      <c r="K38" s="59">
        <v>68602114</v>
      </c>
      <c r="L38" s="59">
        <v>0</v>
      </c>
      <c r="M38" s="59">
        <v>68602114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137327630</v>
      </c>
      <c r="W38" s="59">
        <v>81989577</v>
      </c>
      <c r="X38" s="59">
        <v>55338053</v>
      </c>
      <c r="Y38" s="60">
        <v>67.49</v>
      </c>
      <c r="Z38" s="61">
        <v>109319453</v>
      </c>
    </row>
    <row r="39" spans="1:26" ht="12.75">
      <c r="A39" s="57" t="s">
        <v>56</v>
      </c>
      <c r="B39" s="18">
        <v>2380633031</v>
      </c>
      <c r="C39" s="18">
        <v>0</v>
      </c>
      <c r="D39" s="58">
        <v>2866434933</v>
      </c>
      <c r="E39" s="59">
        <v>2862400933</v>
      </c>
      <c r="F39" s="59">
        <v>1730146470</v>
      </c>
      <c r="G39" s="59">
        <v>353287574</v>
      </c>
      <c r="H39" s="59">
        <v>-16155463</v>
      </c>
      <c r="I39" s="59">
        <v>2067278581</v>
      </c>
      <c r="J39" s="59">
        <v>-17416321</v>
      </c>
      <c r="K39" s="59">
        <v>2026858814</v>
      </c>
      <c r="L39" s="59">
        <v>46529812</v>
      </c>
      <c r="M39" s="59">
        <v>2055972305</v>
      </c>
      <c r="N39" s="59">
        <v>-43999649</v>
      </c>
      <c r="O39" s="59">
        <v>21093666</v>
      </c>
      <c r="P39" s="59">
        <v>45635831</v>
      </c>
      <c r="Q39" s="59">
        <v>22729848</v>
      </c>
      <c r="R39" s="59">
        <v>0</v>
      </c>
      <c r="S39" s="59">
        <v>0</v>
      </c>
      <c r="T39" s="59">
        <v>0</v>
      </c>
      <c r="U39" s="59">
        <v>0</v>
      </c>
      <c r="V39" s="59">
        <v>4145980734</v>
      </c>
      <c r="W39" s="59">
        <v>2146800735</v>
      </c>
      <c r="X39" s="59">
        <v>1999179999</v>
      </c>
      <c r="Y39" s="60">
        <v>93.12</v>
      </c>
      <c r="Z39" s="61">
        <v>2862400933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-640266405</v>
      </c>
      <c r="C42" s="18">
        <v>0</v>
      </c>
      <c r="D42" s="58">
        <v>-588119569</v>
      </c>
      <c r="E42" s="59">
        <v>-556402101</v>
      </c>
      <c r="F42" s="59">
        <v>-32767667</v>
      </c>
      <c r="G42" s="59">
        <v>-89732790</v>
      </c>
      <c r="H42" s="59">
        <v>-64061903</v>
      </c>
      <c r="I42" s="59">
        <v>-186562360</v>
      </c>
      <c r="J42" s="59">
        <v>-63351077</v>
      </c>
      <c r="K42" s="59">
        <v>-35962660</v>
      </c>
      <c r="L42" s="59">
        <v>-69966284</v>
      </c>
      <c r="M42" s="59">
        <v>-169280021</v>
      </c>
      <c r="N42" s="59">
        <v>-53933165</v>
      </c>
      <c r="O42" s="59">
        <v>-25694226</v>
      </c>
      <c r="P42" s="59">
        <v>-61861319</v>
      </c>
      <c r="Q42" s="59">
        <v>-141488710</v>
      </c>
      <c r="R42" s="59">
        <v>0</v>
      </c>
      <c r="S42" s="59">
        <v>0</v>
      </c>
      <c r="T42" s="59">
        <v>0</v>
      </c>
      <c r="U42" s="59">
        <v>0</v>
      </c>
      <c r="V42" s="59">
        <v>-497331091</v>
      </c>
      <c r="W42" s="59">
        <v>-417299076</v>
      </c>
      <c r="X42" s="59">
        <v>-80032015</v>
      </c>
      <c r="Y42" s="60">
        <v>19.18</v>
      </c>
      <c r="Z42" s="61">
        <v>-556402101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3373314</v>
      </c>
      <c r="C44" s="18">
        <v>-4300000</v>
      </c>
      <c r="D44" s="58">
        <v>-8239281</v>
      </c>
      <c r="E44" s="59">
        <v>-3482772</v>
      </c>
      <c r="F44" s="59">
        <v>3943583</v>
      </c>
      <c r="G44" s="59">
        <v>-9064164</v>
      </c>
      <c r="H44" s="59">
        <v>-161214</v>
      </c>
      <c r="I44" s="59">
        <v>-5281795</v>
      </c>
      <c r="J44" s="59">
        <v>292755</v>
      </c>
      <c r="K44" s="59">
        <v>3907522</v>
      </c>
      <c r="L44" s="59">
        <v>190929990</v>
      </c>
      <c r="M44" s="59">
        <v>195130267</v>
      </c>
      <c r="N44" s="59">
        <v>-400056505</v>
      </c>
      <c r="O44" s="59">
        <v>200086797</v>
      </c>
      <c r="P44" s="59">
        <v>-17003</v>
      </c>
      <c r="Q44" s="59">
        <v>-199986711</v>
      </c>
      <c r="R44" s="59">
        <v>0</v>
      </c>
      <c r="S44" s="59">
        <v>0</v>
      </c>
      <c r="T44" s="59">
        <v>0</v>
      </c>
      <c r="U44" s="59">
        <v>0</v>
      </c>
      <c r="V44" s="59">
        <v>-10138239</v>
      </c>
      <c r="W44" s="59">
        <v>-6179464</v>
      </c>
      <c r="X44" s="59">
        <v>-3958775</v>
      </c>
      <c r="Y44" s="60">
        <v>64.06</v>
      </c>
      <c r="Z44" s="61">
        <v>-3482772</v>
      </c>
    </row>
    <row r="45" spans="1:26" ht="12.75">
      <c r="A45" s="68" t="s">
        <v>61</v>
      </c>
      <c r="B45" s="21">
        <v>-633469058</v>
      </c>
      <c r="C45" s="21">
        <v>-4300000</v>
      </c>
      <c r="D45" s="103">
        <v>-596358850</v>
      </c>
      <c r="E45" s="104">
        <v>-559884873</v>
      </c>
      <c r="F45" s="104">
        <v>-24282813</v>
      </c>
      <c r="G45" s="104">
        <f>+F45+G42+G43+G44+G83</f>
        <v>-122952134</v>
      </c>
      <c r="H45" s="104">
        <f>+G45+H42+H43+H44+H83</f>
        <v>-187175251</v>
      </c>
      <c r="I45" s="104">
        <f>+H45</f>
        <v>-187175251</v>
      </c>
      <c r="J45" s="104">
        <f>+H45+J42+J43+J44+J83</f>
        <v>-250233573</v>
      </c>
      <c r="K45" s="104">
        <f>+J45+K42+K43+K44+K83</f>
        <v>-277631807</v>
      </c>
      <c r="L45" s="104">
        <f>+K45+L42+L43+L44+L83</f>
        <v>-156663101</v>
      </c>
      <c r="M45" s="104">
        <f>+L45</f>
        <v>-156663101</v>
      </c>
      <c r="N45" s="104">
        <f>+L45+N42+N43+N44+N83</f>
        <v>-610652771</v>
      </c>
      <c r="O45" s="104">
        <f>+N45+O42+O43+O44+O83</f>
        <v>-436260200</v>
      </c>
      <c r="P45" s="104">
        <f>+O45+P42+P43+P44+P83</f>
        <v>-498138522</v>
      </c>
      <c r="Q45" s="104">
        <f>+P45</f>
        <v>-498138522</v>
      </c>
      <c r="R45" s="104">
        <f>+P45+R42+R43+R44+R83</f>
        <v>-498138522</v>
      </c>
      <c r="S45" s="104">
        <f>+R45+S42+S43+S44+S83</f>
        <v>-498138522</v>
      </c>
      <c r="T45" s="104">
        <f>+S45+T42+T43+T44+T83</f>
        <v>-498138522</v>
      </c>
      <c r="U45" s="104">
        <f>+T45</f>
        <v>-498138522</v>
      </c>
      <c r="V45" s="104">
        <f>+U45</f>
        <v>-498138522</v>
      </c>
      <c r="W45" s="104">
        <f>+W83+W42+W43+W44</f>
        <v>-423478540</v>
      </c>
      <c r="X45" s="104">
        <f>+V45-W45</f>
        <v>-74659982</v>
      </c>
      <c r="Y45" s="105">
        <f>+IF(W45&lt;&gt;0,+(X45/W45)*100,0)</f>
        <v>17.630168933707953</v>
      </c>
      <c r="Z45" s="106">
        <v>-559884873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146335676</v>
      </c>
      <c r="C68" s="18">
        <v>0</v>
      </c>
      <c r="D68" s="19">
        <v>153341804</v>
      </c>
      <c r="E68" s="20">
        <v>153341804</v>
      </c>
      <c r="F68" s="20">
        <v>16040982</v>
      </c>
      <c r="G68" s="20">
        <v>9939746</v>
      </c>
      <c r="H68" s="20">
        <v>10057951</v>
      </c>
      <c r="I68" s="20">
        <v>36038679</v>
      </c>
      <c r="J68" s="20">
        <v>10045035</v>
      </c>
      <c r="K68" s="20">
        <v>9866334</v>
      </c>
      <c r="L68" s="20">
        <v>10006793</v>
      </c>
      <c r="M68" s="20">
        <v>29918162</v>
      </c>
      <c r="N68" s="20">
        <v>10008591</v>
      </c>
      <c r="O68" s="20">
        <v>9873699</v>
      </c>
      <c r="P68" s="20">
        <v>10032159</v>
      </c>
      <c r="Q68" s="20">
        <v>29914449</v>
      </c>
      <c r="R68" s="20">
        <v>0</v>
      </c>
      <c r="S68" s="20">
        <v>0</v>
      </c>
      <c r="T68" s="20">
        <v>0</v>
      </c>
      <c r="U68" s="20">
        <v>0</v>
      </c>
      <c r="V68" s="20">
        <v>95871290</v>
      </c>
      <c r="W68" s="20">
        <v>115006320</v>
      </c>
      <c r="X68" s="20">
        <v>0</v>
      </c>
      <c r="Y68" s="19">
        <v>0</v>
      </c>
      <c r="Z68" s="22">
        <v>153341804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194708490</v>
      </c>
      <c r="C70" s="18">
        <v>0</v>
      </c>
      <c r="D70" s="19">
        <v>222050000</v>
      </c>
      <c r="E70" s="20">
        <v>222050000</v>
      </c>
      <c r="F70" s="20">
        <v>18914308</v>
      </c>
      <c r="G70" s="20">
        <v>22343905</v>
      </c>
      <c r="H70" s="20">
        <v>21416731</v>
      </c>
      <c r="I70" s="20">
        <v>62674944</v>
      </c>
      <c r="J70" s="20">
        <v>16145230</v>
      </c>
      <c r="K70" s="20">
        <v>16645634</v>
      </c>
      <c r="L70" s="20">
        <v>17012311</v>
      </c>
      <c r="M70" s="20">
        <v>49803175</v>
      </c>
      <c r="N70" s="20">
        <v>14590114</v>
      </c>
      <c r="O70" s="20">
        <v>16664328</v>
      </c>
      <c r="P70" s="20">
        <v>15837538</v>
      </c>
      <c r="Q70" s="20">
        <v>47091980</v>
      </c>
      <c r="R70" s="20">
        <v>0</v>
      </c>
      <c r="S70" s="20">
        <v>0</v>
      </c>
      <c r="T70" s="20">
        <v>0</v>
      </c>
      <c r="U70" s="20">
        <v>0</v>
      </c>
      <c r="V70" s="20">
        <v>159570099</v>
      </c>
      <c r="W70" s="20">
        <v>166537485</v>
      </c>
      <c r="X70" s="20">
        <v>0</v>
      </c>
      <c r="Y70" s="19">
        <v>0</v>
      </c>
      <c r="Z70" s="22">
        <v>222050000</v>
      </c>
    </row>
    <row r="71" spans="1:26" ht="12.75" hidden="1">
      <c r="A71" s="38" t="s">
        <v>67</v>
      </c>
      <c r="B71" s="18">
        <v>70385958</v>
      </c>
      <c r="C71" s="18">
        <v>0</v>
      </c>
      <c r="D71" s="19">
        <v>73100000</v>
      </c>
      <c r="E71" s="20">
        <v>73100000</v>
      </c>
      <c r="F71" s="20">
        <v>4833403</v>
      </c>
      <c r="G71" s="20">
        <v>8602841</v>
      </c>
      <c r="H71" s="20">
        <v>5138406</v>
      </c>
      <c r="I71" s="20">
        <v>18574650</v>
      </c>
      <c r="J71" s="20">
        <v>6087477</v>
      </c>
      <c r="K71" s="20">
        <v>6754983</v>
      </c>
      <c r="L71" s="20">
        <v>6904336</v>
      </c>
      <c r="M71" s="20">
        <v>19746796</v>
      </c>
      <c r="N71" s="20">
        <v>5083716</v>
      </c>
      <c r="O71" s="20">
        <v>6924012</v>
      </c>
      <c r="P71" s="20">
        <v>6060395</v>
      </c>
      <c r="Q71" s="20">
        <v>18068123</v>
      </c>
      <c r="R71" s="20">
        <v>0</v>
      </c>
      <c r="S71" s="20">
        <v>0</v>
      </c>
      <c r="T71" s="20">
        <v>0</v>
      </c>
      <c r="U71" s="20">
        <v>0</v>
      </c>
      <c r="V71" s="20">
        <v>56389569</v>
      </c>
      <c r="W71" s="20">
        <v>54824994</v>
      </c>
      <c r="X71" s="20">
        <v>0</v>
      </c>
      <c r="Y71" s="19">
        <v>0</v>
      </c>
      <c r="Z71" s="22">
        <v>73100000</v>
      </c>
    </row>
    <row r="72" spans="1:26" ht="12.75" hidden="1">
      <c r="A72" s="38" t="s">
        <v>68</v>
      </c>
      <c r="B72" s="18">
        <v>48231233</v>
      </c>
      <c r="C72" s="18">
        <v>0</v>
      </c>
      <c r="D72" s="19">
        <v>57402060</v>
      </c>
      <c r="E72" s="20">
        <v>57402060</v>
      </c>
      <c r="F72" s="20">
        <v>3761828</v>
      </c>
      <c r="G72" s="20">
        <v>3830451</v>
      </c>
      <c r="H72" s="20">
        <v>3831871</v>
      </c>
      <c r="I72" s="20">
        <v>11424150</v>
      </c>
      <c r="J72" s="20">
        <v>3786249</v>
      </c>
      <c r="K72" s="20">
        <v>3768711</v>
      </c>
      <c r="L72" s="20">
        <v>3758062</v>
      </c>
      <c r="M72" s="20">
        <v>11313022</v>
      </c>
      <c r="N72" s="20">
        <v>3762697</v>
      </c>
      <c r="O72" s="20">
        <v>3744791</v>
      </c>
      <c r="P72" s="20">
        <v>3751187</v>
      </c>
      <c r="Q72" s="20">
        <v>11258675</v>
      </c>
      <c r="R72" s="20">
        <v>0</v>
      </c>
      <c r="S72" s="20">
        <v>0</v>
      </c>
      <c r="T72" s="20">
        <v>0</v>
      </c>
      <c r="U72" s="20">
        <v>0</v>
      </c>
      <c r="V72" s="20">
        <v>33995847</v>
      </c>
      <c r="W72" s="20">
        <v>43051536</v>
      </c>
      <c r="X72" s="20">
        <v>0</v>
      </c>
      <c r="Y72" s="19">
        <v>0</v>
      </c>
      <c r="Z72" s="22">
        <v>57402060</v>
      </c>
    </row>
    <row r="73" spans="1:26" ht="12.75" hidden="1">
      <c r="A73" s="38" t="s">
        <v>69</v>
      </c>
      <c r="B73" s="18">
        <v>46420667</v>
      </c>
      <c r="C73" s="18">
        <v>0</v>
      </c>
      <c r="D73" s="19">
        <v>52222254</v>
      </c>
      <c r="E73" s="20">
        <v>52222254</v>
      </c>
      <c r="F73" s="20">
        <v>3746898</v>
      </c>
      <c r="G73" s="20">
        <v>3756686</v>
      </c>
      <c r="H73" s="20">
        <v>3726047</v>
      </c>
      <c r="I73" s="20">
        <v>11229631</v>
      </c>
      <c r="J73" s="20">
        <v>3697653</v>
      </c>
      <c r="K73" s="20">
        <v>3634848</v>
      </c>
      <c r="L73" s="20">
        <v>3645048</v>
      </c>
      <c r="M73" s="20">
        <v>10977549</v>
      </c>
      <c r="N73" s="20">
        <v>3683906</v>
      </c>
      <c r="O73" s="20">
        <v>3617199</v>
      </c>
      <c r="P73" s="20">
        <v>3629262</v>
      </c>
      <c r="Q73" s="20">
        <v>10930367</v>
      </c>
      <c r="R73" s="20">
        <v>0</v>
      </c>
      <c r="S73" s="20">
        <v>0</v>
      </c>
      <c r="T73" s="20">
        <v>0</v>
      </c>
      <c r="U73" s="20">
        <v>0</v>
      </c>
      <c r="V73" s="20">
        <v>33137547</v>
      </c>
      <c r="W73" s="20">
        <v>39166686</v>
      </c>
      <c r="X73" s="20">
        <v>0</v>
      </c>
      <c r="Y73" s="19">
        <v>0</v>
      </c>
      <c r="Z73" s="22">
        <v>52222254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55873791</v>
      </c>
      <c r="C75" s="27">
        <v>0</v>
      </c>
      <c r="D75" s="28">
        <v>33648341</v>
      </c>
      <c r="E75" s="29">
        <v>33648341</v>
      </c>
      <c r="F75" s="29">
        <v>4776878</v>
      </c>
      <c r="G75" s="29">
        <v>4726318</v>
      </c>
      <c r="H75" s="29">
        <v>4945163</v>
      </c>
      <c r="I75" s="29">
        <v>14448359</v>
      </c>
      <c r="J75" s="29">
        <v>5032616</v>
      </c>
      <c r="K75" s="29">
        <v>5109280</v>
      </c>
      <c r="L75" s="29">
        <v>5165736</v>
      </c>
      <c r="M75" s="29">
        <v>15307632</v>
      </c>
      <c r="N75" s="29">
        <v>5205535</v>
      </c>
      <c r="O75" s="29">
        <v>5009136</v>
      </c>
      <c r="P75" s="29">
        <v>4580569</v>
      </c>
      <c r="Q75" s="29">
        <v>14795240</v>
      </c>
      <c r="R75" s="29">
        <v>0</v>
      </c>
      <c r="S75" s="29">
        <v>0</v>
      </c>
      <c r="T75" s="29">
        <v>0</v>
      </c>
      <c r="U75" s="29">
        <v>0</v>
      </c>
      <c r="V75" s="29">
        <v>44551231</v>
      </c>
      <c r="W75" s="29">
        <v>25236234</v>
      </c>
      <c r="X75" s="29">
        <v>0</v>
      </c>
      <c r="Y75" s="28">
        <v>0</v>
      </c>
      <c r="Z75" s="30">
        <v>33648341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3424033</v>
      </c>
      <c r="C83" s="18"/>
      <c r="D83" s="19"/>
      <c r="E83" s="20"/>
      <c r="F83" s="20">
        <v>4541271</v>
      </c>
      <c r="G83" s="20">
        <v>127633</v>
      </c>
      <c r="H83" s="20"/>
      <c r="I83" s="20">
        <v>4541271</v>
      </c>
      <c r="J83" s="20"/>
      <c r="K83" s="20">
        <v>4656904</v>
      </c>
      <c r="L83" s="20">
        <v>5000</v>
      </c>
      <c r="M83" s="20"/>
      <c r="N83" s="20"/>
      <c r="O83" s="20"/>
      <c r="P83" s="20"/>
      <c r="Q83" s="20"/>
      <c r="R83" s="20"/>
      <c r="S83" s="20"/>
      <c r="T83" s="20"/>
      <c r="U83" s="20"/>
      <c r="V83" s="20">
        <v>4541271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19818590</v>
      </c>
      <c r="C5" s="18">
        <v>0</v>
      </c>
      <c r="D5" s="58">
        <v>19802532</v>
      </c>
      <c r="E5" s="59">
        <v>17942153</v>
      </c>
      <c r="F5" s="59">
        <v>1355959</v>
      </c>
      <c r="G5" s="59">
        <v>1287437</v>
      </c>
      <c r="H5" s="59">
        <v>1382216</v>
      </c>
      <c r="I5" s="59">
        <v>4025612</v>
      </c>
      <c r="J5" s="59">
        <v>1282947</v>
      </c>
      <c r="K5" s="59">
        <v>1288087</v>
      </c>
      <c r="L5" s="59">
        <v>1289074</v>
      </c>
      <c r="M5" s="59">
        <v>3860108</v>
      </c>
      <c r="N5" s="59">
        <v>1288293</v>
      </c>
      <c r="O5" s="59">
        <v>1291631</v>
      </c>
      <c r="P5" s="59">
        <v>1290582</v>
      </c>
      <c r="Q5" s="59">
        <v>3870506</v>
      </c>
      <c r="R5" s="59">
        <v>0</v>
      </c>
      <c r="S5" s="59">
        <v>0</v>
      </c>
      <c r="T5" s="59">
        <v>0</v>
      </c>
      <c r="U5" s="59">
        <v>0</v>
      </c>
      <c r="V5" s="59">
        <v>11756226</v>
      </c>
      <c r="W5" s="59">
        <v>14665861</v>
      </c>
      <c r="X5" s="59">
        <v>-2909635</v>
      </c>
      <c r="Y5" s="60">
        <v>-19.84</v>
      </c>
      <c r="Z5" s="61">
        <v>17942153</v>
      </c>
    </row>
    <row r="6" spans="1:26" ht="12.75">
      <c r="A6" s="57" t="s">
        <v>32</v>
      </c>
      <c r="B6" s="18">
        <v>145936472</v>
      </c>
      <c r="C6" s="18">
        <v>0</v>
      </c>
      <c r="D6" s="58">
        <v>149223312</v>
      </c>
      <c r="E6" s="59">
        <v>183460323</v>
      </c>
      <c r="F6" s="59">
        <v>13772556</v>
      </c>
      <c r="G6" s="59">
        <v>15369509</v>
      </c>
      <c r="H6" s="59">
        <v>15697724</v>
      </c>
      <c r="I6" s="59">
        <v>44839789</v>
      </c>
      <c r="J6" s="59">
        <v>13612158</v>
      </c>
      <c r="K6" s="59">
        <v>13752421</v>
      </c>
      <c r="L6" s="59">
        <v>13043221</v>
      </c>
      <c r="M6" s="59">
        <v>40407800</v>
      </c>
      <c r="N6" s="59">
        <v>7294388</v>
      </c>
      <c r="O6" s="59">
        <v>12794799</v>
      </c>
      <c r="P6" s="59">
        <v>11289754</v>
      </c>
      <c r="Q6" s="59">
        <v>31378941</v>
      </c>
      <c r="R6" s="59">
        <v>0</v>
      </c>
      <c r="S6" s="59">
        <v>0</v>
      </c>
      <c r="T6" s="59">
        <v>0</v>
      </c>
      <c r="U6" s="59">
        <v>0</v>
      </c>
      <c r="V6" s="59">
        <v>116626530</v>
      </c>
      <c r="W6" s="59">
        <v>121369730</v>
      </c>
      <c r="X6" s="59">
        <v>-4743200</v>
      </c>
      <c r="Y6" s="60">
        <v>-3.91</v>
      </c>
      <c r="Z6" s="61">
        <v>183460323</v>
      </c>
    </row>
    <row r="7" spans="1:26" ht="12.75">
      <c r="A7" s="57" t="s">
        <v>33</v>
      </c>
      <c r="B7" s="18">
        <v>646510</v>
      </c>
      <c r="C7" s="18">
        <v>0</v>
      </c>
      <c r="D7" s="58">
        <v>843732</v>
      </c>
      <c r="E7" s="59">
        <v>293525</v>
      </c>
      <c r="F7" s="59">
        <v>8257</v>
      </c>
      <c r="G7" s="59">
        <v>93976</v>
      </c>
      <c r="H7" s="59">
        <v>2924</v>
      </c>
      <c r="I7" s="59">
        <v>105157</v>
      </c>
      <c r="J7" s="59">
        <v>52802</v>
      </c>
      <c r="K7" s="59">
        <v>11294</v>
      </c>
      <c r="L7" s="59">
        <v>1970</v>
      </c>
      <c r="M7" s="59">
        <v>66066</v>
      </c>
      <c r="N7" s="59">
        <v>0</v>
      </c>
      <c r="O7" s="59">
        <v>21284</v>
      </c>
      <c r="P7" s="59">
        <v>13776</v>
      </c>
      <c r="Q7" s="59">
        <v>35060</v>
      </c>
      <c r="R7" s="59">
        <v>0</v>
      </c>
      <c r="S7" s="59">
        <v>0</v>
      </c>
      <c r="T7" s="59">
        <v>0</v>
      </c>
      <c r="U7" s="59">
        <v>0</v>
      </c>
      <c r="V7" s="59">
        <v>206283</v>
      </c>
      <c r="W7" s="59">
        <v>412717</v>
      </c>
      <c r="X7" s="59">
        <v>-206434</v>
      </c>
      <c r="Y7" s="60">
        <v>-50.02</v>
      </c>
      <c r="Z7" s="61">
        <v>293525</v>
      </c>
    </row>
    <row r="8" spans="1:26" ht="12.75">
      <c r="A8" s="57" t="s">
        <v>34</v>
      </c>
      <c r="B8" s="18">
        <v>115294000</v>
      </c>
      <c r="C8" s="18">
        <v>0</v>
      </c>
      <c r="D8" s="58">
        <v>111728760</v>
      </c>
      <c r="E8" s="59">
        <v>107953068</v>
      </c>
      <c r="F8" s="59">
        <v>48524348</v>
      </c>
      <c r="G8" s="59">
        <v>2183478</v>
      </c>
      <c r="H8" s="59">
        <v>0</v>
      </c>
      <c r="I8" s="59">
        <v>50707826</v>
      </c>
      <c r="J8" s="59">
        <v>0</v>
      </c>
      <c r="K8" s="59">
        <v>0</v>
      </c>
      <c r="L8" s="59">
        <v>26206087</v>
      </c>
      <c r="M8" s="59">
        <v>26206087</v>
      </c>
      <c r="N8" s="59">
        <v>0</v>
      </c>
      <c r="O8" s="59">
        <v>15789</v>
      </c>
      <c r="P8" s="59">
        <v>21106957</v>
      </c>
      <c r="Q8" s="59">
        <v>21122746</v>
      </c>
      <c r="R8" s="59">
        <v>0</v>
      </c>
      <c r="S8" s="59">
        <v>0</v>
      </c>
      <c r="T8" s="59">
        <v>0</v>
      </c>
      <c r="U8" s="59">
        <v>0</v>
      </c>
      <c r="V8" s="59">
        <v>98036659</v>
      </c>
      <c r="W8" s="59">
        <v>79760295</v>
      </c>
      <c r="X8" s="59">
        <v>18276364</v>
      </c>
      <c r="Y8" s="60">
        <v>22.91</v>
      </c>
      <c r="Z8" s="61">
        <v>107953068</v>
      </c>
    </row>
    <row r="9" spans="1:26" ht="12.75">
      <c r="A9" s="57" t="s">
        <v>35</v>
      </c>
      <c r="B9" s="18">
        <v>51892934</v>
      </c>
      <c r="C9" s="18">
        <v>0</v>
      </c>
      <c r="D9" s="58">
        <v>49722456</v>
      </c>
      <c r="E9" s="59">
        <v>52479792</v>
      </c>
      <c r="F9" s="59">
        <v>4007141</v>
      </c>
      <c r="G9" s="59">
        <v>4211441</v>
      </c>
      <c r="H9" s="59">
        <v>4178145</v>
      </c>
      <c r="I9" s="59">
        <v>12396727</v>
      </c>
      <c r="J9" s="59">
        <v>4279415</v>
      </c>
      <c r="K9" s="59">
        <v>4291138</v>
      </c>
      <c r="L9" s="59">
        <v>4439750</v>
      </c>
      <c r="M9" s="59">
        <v>13010303</v>
      </c>
      <c r="N9" s="59">
        <v>4600259</v>
      </c>
      <c r="O9" s="59">
        <v>6795811</v>
      </c>
      <c r="P9" s="59">
        <v>6165088</v>
      </c>
      <c r="Q9" s="59">
        <v>17561158</v>
      </c>
      <c r="R9" s="59">
        <v>0</v>
      </c>
      <c r="S9" s="59">
        <v>0</v>
      </c>
      <c r="T9" s="59">
        <v>0</v>
      </c>
      <c r="U9" s="59">
        <v>0</v>
      </c>
      <c r="V9" s="59">
        <v>42968188</v>
      </c>
      <c r="W9" s="59">
        <v>40141188</v>
      </c>
      <c r="X9" s="59">
        <v>2827000</v>
      </c>
      <c r="Y9" s="60">
        <v>7.04</v>
      </c>
      <c r="Z9" s="61">
        <v>52479792</v>
      </c>
    </row>
    <row r="10" spans="1:26" ht="20.25">
      <c r="A10" s="62" t="s">
        <v>105</v>
      </c>
      <c r="B10" s="63">
        <f>SUM(B5:B9)</f>
        <v>333588506</v>
      </c>
      <c r="C10" s="63">
        <f>SUM(C5:C9)</f>
        <v>0</v>
      </c>
      <c r="D10" s="64">
        <f aca="true" t="shared" si="0" ref="D10:Z10">SUM(D5:D9)</f>
        <v>331320792</v>
      </c>
      <c r="E10" s="65">
        <f t="shared" si="0"/>
        <v>362128861</v>
      </c>
      <c r="F10" s="65">
        <f t="shared" si="0"/>
        <v>67668261</v>
      </c>
      <c r="G10" s="65">
        <f t="shared" si="0"/>
        <v>23145841</v>
      </c>
      <c r="H10" s="65">
        <f t="shared" si="0"/>
        <v>21261009</v>
      </c>
      <c r="I10" s="65">
        <f t="shared" si="0"/>
        <v>112075111</v>
      </c>
      <c r="J10" s="65">
        <f t="shared" si="0"/>
        <v>19227322</v>
      </c>
      <c r="K10" s="65">
        <f t="shared" si="0"/>
        <v>19342940</v>
      </c>
      <c r="L10" s="65">
        <f t="shared" si="0"/>
        <v>44980102</v>
      </c>
      <c r="M10" s="65">
        <f t="shared" si="0"/>
        <v>83550364</v>
      </c>
      <c r="N10" s="65">
        <f t="shared" si="0"/>
        <v>13182940</v>
      </c>
      <c r="O10" s="65">
        <f t="shared" si="0"/>
        <v>20919314</v>
      </c>
      <c r="P10" s="65">
        <f t="shared" si="0"/>
        <v>39866157</v>
      </c>
      <c r="Q10" s="65">
        <f t="shared" si="0"/>
        <v>73968411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269593886</v>
      </c>
      <c r="W10" s="65">
        <f t="shared" si="0"/>
        <v>256349791</v>
      </c>
      <c r="X10" s="65">
        <f t="shared" si="0"/>
        <v>13244095</v>
      </c>
      <c r="Y10" s="66">
        <f>+IF(W10&lt;&gt;0,(X10/W10)*100,0)</f>
        <v>5.166415368756825</v>
      </c>
      <c r="Z10" s="67">
        <f t="shared" si="0"/>
        <v>362128861</v>
      </c>
    </row>
    <row r="11" spans="1:26" ht="12.75">
      <c r="A11" s="57" t="s">
        <v>36</v>
      </c>
      <c r="B11" s="18">
        <v>123192524</v>
      </c>
      <c r="C11" s="18">
        <v>0</v>
      </c>
      <c r="D11" s="58">
        <v>114454368</v>
      </c>
      <c r="E11" s="59">
        <v>100478342</v>
      </c>
      <c r="F11" s="59">
        <v>91833</v>
      </c>
      <c r="G11" s="59">
        <v>10048958</v>
      </c>
      <c r="H11" s="59">
        <v>11260454</v>
      </c>
      <c r="I11" s="59">
        <v>21401245</v>
      </c>
      <c r="J11" s="59">
        <v>9892395</v>
      </c>
      <c r="K11" s="59">
        <v>10095966</v>
      </c>
      <c r="L11" s="59">
        <v>5099</v>
      </c>
      <c r="M11" s="59">
        <v>19993460</v>
      </c>
      <c r="N11" s="59">
        <v>564865</v>
      </c>
      <c r="O11" s="59">
        <v>10244654</v>
      </c>
      <c r="P11" s="59">
        <v>75399142</v>
      </c>
      <c r="Q11" s="59">
        <v>86208661</v>
      </c>
      <c r="R11" s="59">
        <v>0</v>
      </c>
      <c r="S11" s="59">
        <v>0</v>
      </c>
      <c r="T11" s="59">
        <v>0</v>
      </c>
      <c r="U11" s="59">
        <v>0</v>
      </c>
      <c r="V11" s="59">
        <v>127603366</v>
      </c>
      <c r="W11" s="59">
        <v>83644281</v>
      </c>
      <c r="X11" s="59">
        <v>43959085</v>
      </c>
      <c r="Y11" s="60">
        <v>52.55</v>
      </c>
      <c r="Z11" s="61">
        <v>100478342</v>
      </c>
    </row>
    <row r="12" spans="1:26" ht="12.75">
      <c r="A12" s="57" t="s">
        <v>37</v>
      </c>
      <c r="B12" s="18">
        <v>2800</v>
      </c>
      <c r="C12" s="18">
        <v>0</v>
      </c>
      <c r="D12" s="58">
        <v>6356712</v>
      </c>
      <c r="E12" s="59">
        <v>5149194</v>
      </c>
      <c r="F12" s="59">
        <v>0</v>
      </c>
      <c r="G12" s="59">
        <v>464533</v>
      </c>
      <c r="H12" s="59">
        <v>464533</v>
      </c>
      <c r="I12" s="59">
        <v>929066</v>
      </c>
      <c r="J12" s="59">
        <v>464533</v>
      </c>
      <c r="K12" s="59">
        <v>464533</v>
      </c>
      <c r="L12" s="59">
        <v>0</v>
      </c>
      <c r="M12" s="59">
        <v>929066</v>
      </c>
      <c r="N12" s="59">
        <v>0</v>
      </c>
      <c r="O12" s="59">
        <v>464533</v>
      </c>
      <c r="P12" s="59">
        <v>3275725</v>
      </c>
      <c r="Q12" s="59">
        <v>3740258</v>
      </c>
      <c r="R12" s="59">
        <v>0</v>
      </c>
      <c r="S12" s="59">
        <v>0</v>
      </c>
      <c r="T12" s="59">
        <v>0</v>
      </c>
      <c r="U12" s="59">
        <v>0</v>
      </c>
      <c r="V12" s="59">
        <v>5598390</v>
      </c>
      <c r="W12" s="59">
        <v>4366540</v>
      </c>
      <c r="X12" s="59">
        <v>1231850</v>
      </c>
      <c r="Y12" s="60">
        <v>28.21</v>
      </c>
      <c r="Z12" s="61">
        <v>5149194</v>
      </c>
    </row>
    <row r="13" spans="1:26" ht="12.75">
      <c r="A13" s="57" t="s">
        <v>106</v>
      </c>
      <c r="B13" s="18">
        <v>57308731</v>
      </c>
      <c r="C13" s="18">
        <v>0</v>
      </c>
      <c r="D13" s="58">
        <v>41210820</v>
      </c>
      <c r="E13" s="59">
        <v>55809100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40032040</v>
      </c>
      <c r="X13" s="59">
        <v>-40032040</v>
      </c>
      <c r="Y13" s="60">
        <v>-100</v>
      </c>
      <c r="Z13" s="61">
        <v>55809100</v>
      </c>
    </row>
    <row r="14" spans="1:26" ht="12.75">
      <c r="A14" s="57" t="s">
        <v>38</v>
      </c>
      <c r="B14" s="18">
        <v>32180731</v>
      </c>
      <c r="C14" s="18">
        <v>0</v>
      </c>
      <c r="D14" s="58">
        <v>12001512</v>
      </c>
      <c r="E14" s="59">
        <v>20013875</v>
      </c>
      <c r="F14" s="59">
        <v>0</v>
      </c>
      <c r="G14" s="59">
        <v>9349</v>
      </c>
      <c r="H14" s="59">
        <v>5603073</v>
      </c>
      <c r="I14" s="59">
        <v>5612422</v>
      </c>
      <c r="J14" s="59">
        <v>2733486</v>
      </c>
      <c r="K14" s="59">
        <v>1133</v>
      </c>
      <c r="L14" s="59">
        <v>6071436</v>
      </c>
      <c r="M14" s="59">
        <v>8806055</v>
      </c>
      <c r="N14" s="59">
        <v>2971860</v>
      </c>
      <c r="O14" s="59">
        <v>0</v>
      </c>
      <c r="P14" s="59">
        <v>3684131</v>
      </c>
      <c r="Q14" s="59">
        <v>6655991</v>
      </c>
      <c r="R14" s="59">
        <v>0</v>
      </c>
      <c r="S14" s="59">
        <v>0</v>
      </c>
      <c r="T14" s="59">
        <v>0</v>
      </c>
      <c r="U14" s="59">
        <v>0</v>
      </c>
      <c r="V14" s="59">
        <v>21074468</v>
      </c>
      <c r="W14" s="59">
        <v>7958298</v>
      </c>
      <c r="X14" s="59">
        <v>13116170</v>
      </c>
      <c r="Y14" s="60">
        <v>164.81</v>
      </c>
      <c r="Z14" s="61">
        <v>20013875</v>
      </c>
    </row>
    <row r="15" spans="1:26" ht="12.75">
      <c r="A15" s="57" t="s">
        <v>39</v>
      </c>
      <c r="B15" s="18">
        <v>59059807</v>
      </c>
      <c r="C15" s="18">
        <v>0</v>
      </c>
      <c r="D15" s="58">
        <v>70219500</v>
      </c>
      <c r="E15" s="59">
        <v>78144234</v>
      </c>
      <c r="F15" s="59">
        <v>451422</v>
      </c>
      <c r="G15" s="59">
        <v>993052</v>
      </c>
      <c r="H15" s="59">
        <v>15438869</v>
      </c>
      <c r="I15" s="59">
        <v>16883343</v>
      </c>
      <c r="J15" s="59">
        <v>5914995</v>
      </c>
      <c r="K15" s="59">
        <v>1362447</v>
      </c>
      <c r="L15" s="59">
        <v>9245000</v>
      </c>
      <c r="M15" s="59">
        <v>16522442</v>
      </c>
      <c r="N15" s="59">
        <v>4504809</v>
      </c>
      <c r="O15" s="59">
        <v>1004473</v>
      </c>
      <c r="P15" s="59">
        <v>9565760</v>
      </c>
      <c r="Q15" s="59">
        <v>15075042</v>
      </c>
      <c r="R15" s="59">
        <v>0</v>
      </c>
      <c r="S15" s="59">
        <v>0</v>
      </c>
      <c r="T15" s="59">
        <v>0</v>
      </c>
      <c r="U15" s="59">
        <v>0</v>
      </c>
      <c r="V15" s="59">
        <v>48480827</v>
      </c>
      <c r="W15" s="59">
        <v>54514783</v>
      </c>
      <c r="X15" s="59">
        <v>-6033956</v>
      </c>
      <c r="Y15" s="60">
        <v>-11.07</v>
      </c>
      <c r="Z15" s="61">
        <v>78144234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168742362</v>
      </c>
      <c r="C17" s="18">
        <v>0</v>
      </c>
      <c r="D17" s="58">
        <v>88342860</v>
      </c>
      <c r="E17" s="59">
        <v>110222118</v>
      </c>
      <c r="F17" s="59">
        <v>20197278</v>
      </c>
      <c r="G17" s="59">
        <v>3612175</v>
      </c>
      <c r="H17" s="59">
        <v>13177078</v>
      </c>
      <c r="I17" s="59">
        <v>36986531</v>
      </c>
      <c r="J17" s="59">
        <v>5138895</v>
      </c>
      <c r="K17" s="59">
        <v>9150661</v>
      </c>
      <c r="L17" s="59">
        <v>10951091</v>
      </c>
      <c r="M17" s="59">
        <v>25240647</v>
      </c>
      <c r="N17" s="59">
        <v>1213176</v>
      </c>
      <c r="O17" s="59">
        <v>15558794</v>
      </c>
      <c r="P17" s="59">
        <v>8132291</v>
      </c>
      <c r="Q17" s="59">
        <v>24904261</v>
      </c>
      <c r="R17" s="59">
        <v>0</v>
      </c>
      <c r="S17" s="59">
        <v>0</v>
      </c>
      <c r="T17" s="59">
        <v>0</v>
      </c>
      <c r="U17" s="59">
        <v>0</v>
      </c>
      <c r="V17" s="59">
        <v>87131439</v>
      </c>
      <c r="W17" s="59">
        <v>77202326</v>
      </c>
      <c r="X17" s="59">
        <v>9929113</v>
      </c>
      <c r="Y17" s="60">
        <v>12.86</v>
      </c>
      <c r="Z17" s="61">
        <v>110222118</v>
      </c>
    </row>
    <row r="18" spans="1:26" ht="12.75">
      <c r="A18" s="68" t="s">
        <v>41</v>
      </c>
      <c r="B18" s="69">
        <f>SUM(B11:B17)</f>
        <v>440486955</v>
      </c>
      <c r="C18" s="69">
        <f>SUM(C11:C17)</f>
        <v>0</v>
      </c>
      <c r="D18" s="70">
        <f aca="true" t="shared" si="1" ref="D18:Z18">SUM(D11:D17)</f>
        <v>332585772</v>
      </c>
      <c r="E18" s="71">
        <f t="shared" si="1"/>
        <v>369816863</v>
      </c>
      <c r="F18" s="71">
        <f t="shared" si="1"/>
        <v>20740533</v>
      </c>
      <c r="G18" s="71">
        <f t="shared" si="1"/>
        <v>15128067</v>
      </c>
      <c r="H18" s="71">
        <f t="shared" si="1"/>
        <v>45944007</v>
      </c>
      <c r="I18" s="71">
        <f t="shared" si="1"/>
        <v>81812607</v>
      </c>
      <c r="J18" s="71">
        <f t="shared" si="1"/>
        <v>24144304</v>
      </c>
      <c r="K18" s="71">
        <f t="shared" si="1"/>
        <v>21074740</v>
      </c>
      <c r="L18" s="71">
        <f t="shared" si="1"/>
        <v>26272626</v>
      </c>
      <c r="M18" s="71">
        <f t="shared" si="1"/>
        <v>71491670</v>
      </c>
      <c r="N18" s="71">
        <f t="shared" si="1"/>
        <v>9254710</v>
      </c>
      <c r="O18" s="71">
        <f t="shared" si="1"/>
        <v>27272454</v>
      </c>
      <c r="P18" s="71">
        <f t="shared" si="1"/>
        <v>100057049</v>
      </c>
      <c r="Q18" s="71">
        <f t="shared" si="1"/>
        <v>136584213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289888490</v>
      </c>
      <c r="W18" s="71">
        <f t="shared" si="1"/>
        <v>267718268</v>
      </c>
      <c r="X18" s="71">
        <f t="shared" si="1"/>
        <v>22170222</v>
      </c>
      <c r="Y18" s="66">
        <f>+IF(W18&lt;&gt;0,(X18/W18)*100,0)</f>
        <v>8.281176389502116</v>
      </c>
      <c r="Z18" s="72">
        <f t="shared" si="1"/>
        <v>369816863</v>
      </c>
    </row>
    <row r="19" spans="1:26" ht="12.75">
      <c r="A19" s="68" t="s">
        <v>42</v>
      </c>
      <c r="B19" s="73">
        <f>+B10-B18</f>
        <v>-106898449</v>
      </c>
      <c r="C19" s="73">
        <f>+C10-C18</f>
        <v>0</v>
      </c>
      <c r="D19" s="74">
        <f aca="true" t="shared" si="2" ref="D19:Z19">+D10-D18</f>
        <v>-1264980</v>
      </c>
      <c r="E19" s="75">
        <f t="shared" si="2"/>
        <v>-7688002</v>
      </c>
      <c r="F19" s="75">
        <f t="shared" si="2"/>
        <v>46927728</v>
      </c>
      <c r="G19" s="75">
        <f t="shared" si="2"/>
        <v>8017774</v>
      </c>
      <c r="H19" s="75">
        <f t="shared" si="2"/>
        <v>-24682998</v>
      </c>
      <c r="I19" s="75">
        <f t="shared" si="2"/>
        <v>30262504</v>
      </c>
      <c r="J19" s="75">
        <f t="shared" si="2"/>
        <v>-4916982</v>
      </c>
      <c r="K19" s="75">
        <f t="shared" si="2"/>
        <v>-1731800</v>
      </c>
      <c r="L19" s="75">
        <f t="shared" si="2"/>
        <v>18707476</v>
      </c>
      <c r="M19" s="75">
        <f t="shared" si="2"/>
        <v>12058694</v>
      </c>
      <c r="N19" s="75">
        <f t="shared" si="2"/>
        <v>3928230</v>
      </c>
      <c r="O19" s="75">
        <f t="shared" si="2"/>
        <v>-6353140</v>
      </c>
      <c r="P19" s="75">
        <f t="shared" si="2"/>
        <v>-60190892</v>
      </c>
      <c r="Q19" s="75">
        <f t="shared" si="2"/>
        <v>-62615802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-20294604</v>
      </c>
      <c r="W19" s="75">
        <f>IF(E10=E18,0,W10-W18)</f>
        <v>-11368477</v>
      </c>
      <c r="X19" s="75">
        <f t="shared" si="2"/>
        <v>-8926127</v>
      </c>
      <c r="Y19" s="76">
        <f>+IF(W19&lt;&gt;0,(X19/W19)*100,0)</f>
        <v>78.51647146755015</v>
      </c>
      <c r="Z19" s="77">
        <f t="shared" si="2"/>
        <v>-7688002</v>
      </c>
    </row>
    <row r="20" spans="1:26" ht="20.25">
      <c r="A20" s="78" t="s">
        <v>43</v>
      </c>
      <c r="B20" s="79">
        <v>12515700</v>
      </c>
      <c r="C20" s="79">
        <v>0</v>
      </c>
      <c r="D20" s="80">
        <v>92582004</v>
      </c>
      <c r="E20" s="81">
        <v>92636000</v>
      </c>
      <c r="F20" s="81">
        <v>2275471</v>
      </c>
      <c r="G20" s="81">
        <v>0</v>
      </c>
      <c r="H20" s="81">
        <v>0</v>
      </c>
      <c r="I20" s="81">
        <v>2275471</v>
      </c>
      <c r="J20" s="81">
        <v>0</v>
      </c>
      <c r="K20" s="81">
        <v>3434947</v>
      </c>
      <c r="L20" s="81">
        <v>10010435</v>
      </c>
      <c r="M20" s="81">
        <v>13445382</v>
      </c>
      <c r="N20" s="81">
        <v>0</v>
      </c>
      <c r="O20" s="81">
        <v>0</v>
      </c>
      <c r="P20" s="81">
        <v>10009565</v>
      </c>
      <c r="Q20" s="81">
        <v>10009565</v>
      </c>
      <c r="R20" s="81">
        <v>0</v>
      </c>
      <c r="S20" s="81">
        <v>0</v>
      </c>
      <c r="T20" s="81">
        <v>0</v>
      </c>
      <c r="U20" s="81">
        <v>0</v>
      </c>
      <c r="V20" s="81">
        <v>25730418</v>
      </c>
      <c r="W20" s="81">
        <v>69432242</v>
      </c>
      <c r="X20" s="81">
        <v>-43701824</v>
      </c>
      <c r="Y20" s="82">
        <v>-62.94</v>
      </c>
      <c r="Z20" s="83">
        <v>92636000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-94382749</v>
      </c>
      <c r="C22" s="91">
        <f>SUM(C19:C21)</f>
        <v>0</v>
      </c>
      <c r="D22" s="92">
        <f aca="true" t="shared" si="3" ref="D22:Z22">SUM(D19:D21)</f>
        <v>91317024</v>
      </c>
      <c r="E22" s="93">
        <f t="shared" si="3"/>
        <v>84947998</v>
      </c>
      <c r="F22" s="93">
        <f t="shared" si="3"/>
        <v>49203199</v>
      </c>
      <c r="G22" s="93">
        <f t="shared" si="3"/>
        <v>8017774</v>
      </c>
      <c r="H22" s="93">
        <f t="shared" si="3"/>
        <v>-24682998</v>
      </c>
      <c r="I22" s="93">
        <f t="shared" si="3"/>
        <v>32537975</v>
      </c>
      <c r="J22" s="93">
        <f t="shared" si="3"/>
        <v>-4916982</v>
      </c>
      <c r="K22" s="93">
        <f t="shared" si="3"/>
        <v>1703147</v>
      </c>
      <c r="L22" s="93">
        <f t="shared" si="3"/>
        <v>28717911</v>
      </c>
      <c r="M22" s="93">
        <f t="shared" si="3"/>
        <v>25504076</v>
      </c>
      <c r="N22" s="93">
        <f t="shared" si="3"/>
        <v>3928230</v>
      </c>
      <c r="O22" s="93">
        <f t="shared" si="3"/>
        <v>-6353140</v>
      </c>
      <c r="P22" s="93">
        <f t="shared" si="3"/>
        <v>-50181327</v>
      </c>
      <c r="Q22" s="93">
        <f t="shared" si="3"/>
        <v>-52606237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5435814</v>
      </c>
      <c r="W22" s="93">
        <f t="shared" si="3"/>
        <v>58063765</v>
      </c>
      <c r="X22" s="93">
        <f t="shared" si="3"/>
        <v>-52627951</v>
      </c>
      <c r="Y22" s="94">
        <f>+IF(W22&lt;&gt;0,(X22/W22)*100,0)</f>
        <v>-90.63819922803835</v>
      </c>
      <c r="Z22" s="95">
        <f t="shared" si="3"/>
        <v>84947998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-94382749</v>
      </c>
      <c r="C24" s="73">
        <f>SUM(C22:C23)</f>
        <v>0</v>
      </c>
      <c r="D24" s="74">
        <f aca="true" t="shared" si="4" ref="D24:Z24">SUM(D22:D23)</f>
        <v>91317024</v>
      </c>
      <c r="E24" s="75">
        <f t="shared" si="4"/>
        <v>84947998</v>
      </c>
      <c r="F24" s="75">
        <f t="shared" si="4"/>
        <v>49203199</v>
      </c>
      <c r="G24" s="75">
        <f t="shared" si="4"/>
        <v>8017774</v>
      </c>
      <c r="H24" s="75">
        <f t="shared" si="4"/>
        <v>-24682998</v>
      </c>
      <c r="I24" s="75">
        <f t="shared" si="4"/>
        <v>32537975</v>
      </c>
      <c r="J24" s="75">
        <f t="shared" si="4"/>
        <v>-4916982</v>
      </c>
      <c r="K24" s="75">
        <f t="shared" si="4"/>
        <v>1703147</v>
      </c>
      <c r="L24" s="75">
        <f t="shared" si="4"/>
        <v>28717911</v>
      </c>
      <c r="M24" s="75">
        <f t="shared" si="4"/>
        <v>25504076</v>
      </c>
      <c r="N24" s="75">
        <f t="shared" si="4"/>
        <v>3928230</v>
      </c>
      <c r="O24" s="75">
        <f t="shared" si="4"/>
        <v>-6353140</v>
      </c>
      <c r="P24" s="75">
        <f t="shared" si="4"/>
        <v>-50181327</v>
      </c>
      <c r="Q24" s="75">
        <f t="shared" si="4"/>
        <v>-52606237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5435814</v>
      </c>
      <c r="W24" s="75">
        <f t="shared" si="4"/>
        <v>58063765</v>
      </c>
      <c r="X24" s="75">
        <f t="shared" si="4"/>
        <v>-52627951</v>
      </c>
      <c r="Y24" s="76">
        <f>+IF(W24&lt;&gt;0,(X24/W24)*100,0)</f>
        <v>-90.63819922803835</v>
      </c>
      <c r="Z24" s="77">
        <f t="shared" si="4"/>
        <v>84947998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36735464</v>
      </c>
      <c r="C27" s="21">
        <v>0</v>
      </c>
      <c r="D27" s="103">
        <v>91313412</v>
      </c>
      <c r="E27" s="104">
        <v>91313396</v>
      </c>
      <c r="F27" s="104">
        <v>659421</v>
      </c>
      <c r="G27" s="104">
        <v>6654068</v>
      </c>
      <c r="H27" s="104">
        <v>220287</v>
      </c>
      <c r="I27" s="104">
        <v>7533776</v>
      </c>
      <c r="J27" s="104">
        <v>215030</v>
      </c>
      <c r="K27" s="104">
        <v>3434947</v>
      </c>
      <c r="L27" s="104">
        <v>7098348</v>
      </c>
      <c r="M27" s="104">
        <v>10748325</v>
      </c>
      <c r="N27" s="104">
        <v>177769</v>
      </c>
      <c r="O27" s="104">
        <v>2139237</v>
      </c>
      <c r="P27" s="104">
        <v>3444759</v>
      </c>
      <c r="Q27" s="104">
        <v>5761765</v>
      </c>
      <c r="R27" s="104">
        <v>0</v>
      </c>
      <c r="S27" s="104">
        <v>0</v>
      </c>
      <c r="T27" s="104">
        <v>0</v>
      </c>
      <c r="U27" s="104">
        <v>0</v>
      </c>
      <c r="V27" s="104">
        <v>24043866</v>
      </c>
      <c r="W27" s="104">
        <v>68485052</v>
      </c>
      <c r="X27" s="104">
        <v>-44441186</v>
      </c>
      <c r="Y27" s="105">
        <v>-64.89</v>
      </c>
      <c r="Z27" s="106">
        <v>91313396</v>
      </c>
    </row>
    <row r="28" spans="1:26" ht="12.75">
      <c r="A28" s="107" t="s">
        <v>47</v>
      </c>
      <c r="B28" s="18">
        <v>35556632</v>
      </c>
      <c r="C28" s="18">
        <v>0</v>
      </c>
      <c r="D28" s="58">
        <v>91313412</v>
      </c>
      <c r="E28" s="59">
        <v>91313396</v>
      </c>
      <c r="F28" s="59">
        <v>659421</v>
      </c>
      <c r="G28" s="59">
        <v>6654068</v>
      </c>
      <c r="H28" s="59">
        <v>220287</v>
      </c>
      <c r="I28" s="59">
        <v>7533776</v>
      </c>
      <c r="J28" s="59">
        <v>215030</v>
      </c>
      <c r="K28" s="59">
        <v>3434947</v>
      </c>
      <c r="L28" s="59">
        <v>6333753</v>
      </c>
      <c r="M28" s="59">
        <v>9983730</v>
      </c>
      <c r="N28" s="59">
        <v>177769</v>
      </c>
      <c r="O28" s="59">
        <v>1921617</v>
      </c>
      <c r="P28" s="59">
        <v>2907339</v>
      </c>
      <c r="Q28" s="59">
        <v>5006725</v>
      </c>
      <c r="R28" s="59">
        <v>0</v>
      </c>
      <c r="S28" s="59">
        <v>0</v>
      </c>
      <c r="T28" s="59">
        <v>0</v>
      </c>
      <c r="U28" s="59">
        <v>0</v>
      </c>
      <c r="V28" s="59">
        <v>22524231</v>
      </c>
      <c r="W28" s="59">
        <v>68485052</v>
      </c>
      <c r="X28" s="59">
        <v>-45960821</v>
      </c>
      <c r="Y28" s="60">
        <v>-67.11</v>
      </c>
      <c r="Z28" s="61">
        <v>91313396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35556632</v>
      </c>
      <c r="C32" s="21">
        <f>SUM(C28:C31)</f>
        <v>0</v>
      </c>
      <c r="D32" s="103">
        <f aca="true" t="shared" si="5" ref="D32:Z32">SUM(D28:D31)</f>
        <v>91313412</v>
      </c>
      <c r="E32" s="104">
        <f t="shared" si="5"/>
        <v>91313396</v>
      </c>
      <c r="F32" s="104">
        <f t="shared" si="5"/>
        <v>659421</v>
      </c>
      <c r="G32" s="104">
        <f t="shared" si="5"/>
        <v>6654068</v>
      </c>
      <c r="H32" s="104">
        <f t="shared" si="5"/>
        <v>220287</v>
      </c>
      <c r="I32" s="104">
        <f t="shared" si="5"/>
        <v>7533776</v>
      </c>
      <c r="J32" s="104">
        <f t="shared" si="5"/>
        <v>215030</v>
      </c>
      <c r="K32" s="104">
        <f t="shared" si="5"/>
        <v>3434947</v>
      </c>
      <c r="L32" s="104">
        <f t="shared" si="5"/>
        <v>6333753</v>
      </c>
      <c r="M32" s="104">
        <f t="shared" si="5"/>
        <v>9983730</v>
      </c>
      <c r="N32" s="104">
        <f t="shared" si="5"/>
        <v>177769</v>
      </c>
      <c r="O32" s="104">
        <f t="shared" si="5"/>
        <v>1921617</v>
      </c>
      <c r="P32" s="104">
        <f t="shared" si="5"/>
        <v>2907339</v>
      </c>
      <c r="Q32" s="104">
        <f t="shared" si="5"/>
        <v>5006725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22524231</v>
      </c>
      <c r="W32" s="104">
        <f t="shared" si="5"/>
        <v>68485052</v>
      </c>
      <c r="X32" s="104">
        <f t="shared" si="5"/>
        <v>-45960821</v>
      </c>
      <c r="Y32" s="105">
        <f>+IF(W32&lt;&gt;0,(X32/W32)*100,0)</f>
        <v>-67.11073388686337</v>
      </c>
      <c r="Z32" s="106">
        <f t="shared" si="5"/>
        <v>91313396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-137036928</v>
      </c>
      <c r="C35" s="18">
        <v>0</v>
      </c>
      <c r="D35" s="58">
        <v>3612</v>
      </c>
      <c r="E35" s="59">
        <v>-6365398</v>
      </c>
      <c r="F35" s="59">
        <v>-41140044</v>
      </c>
      <c r="G35" s="59">
        <v>5993855</v>
      </c>
      <c r="H35" s="59">
        <v>5458413</v>
      </c>
      <c r="I35" s="59">
        <v>-29687776</v>
      </c>
      <c r="J35" s="59">
        <v>4936305</v>
      </c>
      <c r="K35" s="59">
        <v>6850515</v>
      </c>
      <c r="L35" s="59">
        <v>19184323</v>
      </c>
      <c r="M35" s="59">
        <v>30971143</v>
      </c>
      <c r="N35" s="59">
        <v>11562844</v>
      </c>
      <c r="O35" s="59">
        <v>4152445</v>
      </c>
      <c r="P35" s="59">
        <v>18212238</v>
      </c>
      <c r="Q35" s="59">
        <v>33927527</v>
      </c>
      <c r="R35" s="59">
        <v>0</v>
      </c>
      <c r="S35" s="59">
        <v>0</v>
      </c>
      <c r="T35" s="59">
        <v>0</v>
      </c>
      <c r="U35" s="59">
        <v>0</v>
      </c>
      <c r="V35" s="59">
        <v>35210894</v>
      </c>
      <c r="W35" s="59">
        <v>-10421296</v>
      </c>
      <c r="X35" s="59">
        <v>45632190</v>
      </c>
      <c r="Y35" s="60">
        <v>-437.87</v>
      </c>
      <c r="Z35" s="61">
        <v>-6365398</v>
      </c>
    </row>
    <row r="36" spans="1:26" ht="12.75">
      <c r="A36" s="57" t="s">
        <v>53</v>
      </c>
      <c r="B36" s="18">
        <v>1296268586</v>
      </c>
      <c r="C36" s="18">
        <v>0</v>
      </c>
      <c r="D36" s="58">
        <v>91313412</v>
      </c>
      <c r="E36" s="59">
        <v>91313396</v>
      </c>
      <c r="F36" s="59">
        <v>1229041897</v>
      </c>
      <c r="G36" s="59">
        <v>6666763</v>
      </c>
      <c r="H36" s="59">
        <v>220287</v>
      </c>
      <c r="I36" s="59">
        <v>1235928947</v>
      </c>
      <c r="J36" s="59">
        <v>223255</v>
      </c>
      <c r="K36" s="59">
        <v>3439159</v>
      </c>
      <c r="L36" s="59">
        <v>7098348</v>
      </c>
      <c r="M36" s="59">
        <v>10760762</v>
      </c>
      <c r="N36" s="59">
        <v>177769</v>
      </c>
      <c r="O36" s="59">
        <v>2150945</v>
      </c>
      <c r="P36" s="59">
        <v>3448264</v>
      </c>
      <c r="Q36" s="59">
        <v>5776978</v>
      </c>
      <c r="R36" s="59">
        <v>0</v>
      </c>
      <c r="S36" s="59">
        <v>0</v>
      </c>
      <c r="T36" s="59">
        <v>0</v>
      </c>
      <c r="U36" s="59">
        <v>0</v>
      </c>
      <c r="V36" s="59">
        <v>1252466687</v>
      </c>
      <c r="W36" s="59">
        <v>68485052</v>
      </c>
      <c r="X36" s="59">
        <v>1183981635</v>
      </c>
      <c r="Y36" s="60">
        <v>1728.82</v>
      </c>
      <c r="Z36" s="61">
        <v>91313396</v>
      </c>
    </row>
    <row r="37" spans="1:26" ht="12.75">
      <c r="A37" s="57" t="s">
        <v>54</v>
      </c>
      <c r="B37" s="18">
        <v>393280885</v>
      </c>
      <c r="C37" s="18">
        <v>0</v>
      </c>
      <c r="D37" s="58">
        <v>0</v>
      </c>
      <c r="E37" s="59">
        <v>0</v>
      </c>
      <c r="F37" s="59">
        <v>342240118</v>
      </c>
      <c r="G37" s="59">
        <v>4232344</v>
      </c>
      <c r="H37" s="59">
        <v>29049021</v>
      </c>
      <c r="I37" s="59">
        <v>375521483</v>
      </c>
      <c r="J37" s="59">
        <v>10086812</v>
      </c>
      <c r="K37" s="59">
        <v>8557842</v>
      </c>
      <c r="L37" s="59">
        <v>-2448785</v>
      </c>
      <c r="M37" s="59">
        <v>16195869</v>
      </c>
      <c r="N37" s="59">
        <v>7795340</v>
      </c>
      <c r="O37" s="59">
        <v>12795795</v>
      </c>
      <c r="P37" s="59">
        <v>71727734</v>
      </c>
      <c r="Q37" s="59">
        <v>92318869</v>
      </c>
      <c r="R37" s="59">
        <v>0</v>
      </c>
      <c r="S37" s="59">
        <v>0</v>
      </c>
      <c r="T37" s="59">
        <v>0</v>
      </c>
      <c r="U37" s="59">
        <v>0</v>
      </c>
      <c r="V37" s="59">
        <v>484036221</v>
      </c>
      <c r="W37" s="59">
        <v>0</v>
      </c>
      <c r="X37" s="59">
        <v>484036221</v>
      </c>
      <c r="Y37" s="60">
        <v>0</v>
      </c>
      <c r="Z37" s="61">
        <v>0</v>
      </c>
    </row>
    <row r="38" spans="1:26" ht="12.75">
      <c r="A38" s="57" t="s">
        <v>55</v>
      </c>
      <c r="B38" s="18">
        <v>86879605</v>
      </c>
      <c r="C38" s="18">
        <v>0</v>
      </c>
      <c r="D38" s="58">
        <v>0</v>
      </c>
      <c r="E38" s="59">
        <v>0</v>
      </c>
      <c r="F38" s="59">
        <v>63252343</v>
      </c>
      <c r="G38" s="59">
        <v>0</v>
      </c>
      <c r="H38" s="59">
        <v>0</v>
      </c>
      <c r="I38" s="59">
        <v>63252343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63252343</v>
      </c>
      <c r="W38" s="59">
        <v>0</v>
      </c>
      <c r="X38" s="59">
        <v>63252343</v>
      </c>
      <c r="Y38" s="60">
        <v>0</v>
      </c>
      <c r="Z38" s="61">
        <v>0</v>
      </c>
    </row>
    <row r="39" spans="1:26" ht="12.75">
      <c r="A39" s="57" t="s">
        <v>56</v>
      </c>
      <c r="B39" s="18">
        <v>773453912</v>
      </c>
      <c r="C39" s="18">
        <v>0</v>
      </c>
      <c r="D39" s="58">
        <v>0</v>
      </c>
      <c r="E39" s="59">
        <v>91317024</v>
      </c>
      <c r="F39" s="59">
        <v>733206209</v>
      </c>
      <c r="G39" s="59">
        <v>410496</v>
      </c>
      <c r="H39" s="59">
        <v>1312676</v>
      </c>
      <c r="I39" s="59">
        <v>734929381</v>
      </c>
      <c r="J39" s="59">
        <v>-10274</v>
      </c>
      <c r="K39" s="59">
        <v>28673</v>
      </c>
      <c r="L39" s="59">
        <v>13550</v>
      </c>
      <c r="M39" s="59">
        <v>31949</v>
      </c>
      <c r="N39" s="59">
        <v>17036</v>
      </c>
      <c r="O39" s="59">
        <v>-139271</v>
      </c>
      <c r="P39" s="59">
        <v>113052</v>
      </c>
      <c r="Q39" s="59">
        <v>-9183</v>
      </c>
      <c r="R39" s="59">
        <v>0</v>
      </c>
      <c r="S39" s="59">
        <v>0</v>
      </c>
      <c r="T39" s="59">
        <v>0</v>
      </c>
      <c r="U39" s="59">
        <v>0</v>
      </c>
      <c r="V39" s="59">
        <v>734952147</v>
      </c>
      <c r="W39" s="59">
        <v>68487768</v>
      </c>
      <c r="X39" s="59">
        <v>666464379</v>
      </c>
      <c r="Y39" s="60">
        <v>973.11</v>
      </c>
      <c r="Z39" s="61">
        <v>91317024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-32539258</v>
      </c>
      <c r="C42" s="18">
        <v>0</v>
      </c>
      <c r="D42" s="58">
        <v>229348908</v>
      </c>
      <c r="E42" s="59">
        <v>251051048</v>
      </c>
      <c r="F42" s="59">
        <v>60545739</v>
      </c>
      <c r="G42" s="59">
        <v>-555664</v>
      </c>
      <c r="H42" s="59">
        <v>-27457395</v>
      </c>
      <c r="I42" s="59">
        <v>32532680</v>
      </c>
      <c r="J42" s="59">
        <v>-11285759</v>
      </c>
      <c r="K42" s="59">
        <v>-3031179</v>
      </c>
      <c r="L42" s="59">
        <v>26156666</v>
      </c>
      <c r="M42" s="59">
        <v>11839728</v>
      </c>
      <c r="N42" s="59">
        <v>857874</v>
      </c>
      <c r="O42" s="59">
        <v>-10054659</v>
      </c>
      <c r="P42" s="59">
        <v>-52729044</v>
      </c>
      <c r="Q42" s="59">
        <v>-61925829</v>
      </c>
      <c r="R42" s="59">
        <v>0</v>
      </c>
      <c r="S42" s="59">
        <v>0</v>
      </c>
      <c r="T42" s="59">
        <v>0</v>
      </c>
      <c r="U42" s="59">
        <v>0</v>
      </c>
      <c r="V42" s="59">
        <v>-17553421</v>
      </c>
      <c r="W42" s="59">
        <v>179578901</v>
      </c>
      <c r="X42" s="59">
        <v>-197132322</v>
      </c>
      <c r="Y42" s="60">
        <v>-109.77</v>
      </c>
      <c r="Z42" s="61">
        <v>251051048</v>
      </c>
    </row>
    <row r="43" spans="1:26" ht="12.75">
      <c r="A43" s="57" t="s">
        <v>59</v>
      </c>
      <c r="B43" s="18">
        <v>-474971</v>
      </c>
      <c r="C43" s="18">
        <v>0</v>
      </c>
      <c r="D43" s="58">
        <v>134583822</v>
      </c>
      <c r="E43" s="59">
        <v>-91313396</v>
      </c>
      <c r="F43" s="59">
        <v>-228885885</v>
      </c>
      <c r="G43" s="59">
        <v>218039401</v>
      </c>
      <c r="H43" s="59">
        <v>-240636</v>
      </c>
      <c r="I43" s="59">
        <v>-11087120</v>
      </c>
      <c r="J43" s="59">
        <v>-332233</v>
      </c>
      <c r="K43" s="59">
        <v>-2160375</v>
      </c>
      <c r="L43" s="59">
        <v>-9763662</v>
      </c>
      <c r="M43" s="59">
        <v>-12256270</v>
      </c>
      <c r="N43" s="59">
        <v>-204434</v>
      </c>
      <c r="O43" s="59">
        <v>-311708</v>
      </c>
      <c r="P43" s="59">
        <v>-5845096</v>
      </c>
      <c r="Q43" s="59">
        <v>-6361238</v>
      </c>
      <c r="R43" s="59">
        <v>0</v>
      </c>
      <c r="S43" s="59">
        <v>0</v>
      </c>
      <c r="T43" s="59">
        <v>0</v>
      </c>
      <c r="U43" s="59">
        <v>0</v>
      </c>
      <c r="V43" s="59">
        <v>-29704628</v>
      </c>
      <c r="W43" s="59">
        <v>100937874</v>
      </c>
      <c r="X43" s="59">
        <v>-130642502</v>
      </c>
      <c r="Y43" s="60">
        <v>-129.43</v>
      </c>
      <c r="Z43" s="61">
        <v>-91313396</v>
      </c>
    </row>
    <row r="44" spans="1:26" ht="12.75">
      <c r="A44" s="57" t="s">
        <v>60</v>
      </c>
      <c r="B44" s="18">
        <v>-3536817</v>
      </c>
      <c r="C44" s="18">
        <v>0</v>
      </c>
      <c r="D44" s="58">
        <v>-1719079</v>
      </c>
      <c r="E44" s="59">
        <v>0</v>
      </c>
      <c r="F44" s="59">
        <v>-934198</v>
      </c>
      <c r="G44" s="59">
        <v>-1719079</v>
      </c>
      <c r="H44" s="59">
        <v>0</v>
      </c>
      <c r="I44" s="59">
        <v>-2653277</v>
      </c>
      <c r="J44" s="59">
        <v>1747</v>
      </c>
      <c r="K44" s="59">
        <v>-1747</v>
      </c>
      <c r="L44" s="59">
        <v>5209</v>
      </c>
      <c r="M44" s="59">
        <v>5209</v>
      </c>
      <c r="N44" s="59">
        <v>72149</v>
      </c>
      <c r="O44" s="59">
        <v>-65814</v>
      </c>
      <c r="P44" s="59">
        <v>-9583</v>
      </c>
      <c r="Q44" s="59">
        <v>-3248</v>
      </c>
      <c r="R44" s="59">
        <v>0</v>
      </c>
      <c r="S44" s="59">
        <v>0</v>
      </c>
      <c r="T44" s="59">
        <v>0</v>
      </c>
      <c r="U44" s="59">
        <v>0</v>
      </c>
      <c r="V44" s="59">
        <v>-2651316</v>
      </c>
      <c r="W44" s="59">
        <v>-1289309</v>
      </c>
      <c r="X44" s="59">
        <v>-1362007</v>
      </c>
      <c r="Y44" s="60">
        <v>105.64</v>
      </c>
      <c r="Z44" s="61">
        <v>0</v>
      </c>
    </row>
    <row r="45" spans="1:26" ht="12.75">
      <c r="A45" s="68" t="s">
        <v>61</v>
      </c>
      <c r="B45" s="21">
        <v>-46979698</v>
      </c>
      <c r="C45" s="21">
        <v>0</v>
      </c>
      <c r="D45" s="103">
        <v>362213651</v>
      </c>
      <c r="E45" s="104">
        <v>159737652</v>
      </c>
      <c r="F45" s="104">
        <v>-163332331</v>
      </c>
      <c r="G45" s="104">
        <f>+F45+G42+G43+G44+G83</f>
        <v>52432327</v>
      </c>
      <c r="H45" s="104">
        <f>+G45+H42+H43+H44+H83</f>
        <v>24734296</v>
      </c>
      <c r="I45" s="104">
        <f>+H45</f>
        <v>24734296</v>
      </c>
      <c r="J45" s="104">
        <f>+H45+J42+J43+J44+J83</f>
        <v>13118051</v>
      </c>
      <c r="K45" s="104">
        <f>+J45+K42+K43+K44+K83</f>
        <v>7924750</v>
      </c>
      <c r="L45" s="104">
        <f>+K45+L42+L43+L44+L83</f>
        <v>24322963</v>
      </c>
      <c r="M45" s="104">
        <f>+L45</f>
        <v>24322963</v>
      </c>
      <c r="N45" s="104">
        <f>+L45+N42+N43+N44+N83</f>
        <v>25048552</v>
      </c>
      <c r="O45" s="104">
        <f>+N45+O42+O43+O44+O83</f>
        <v>14616371</v>
      </c>
      <c r="P45" s="104">
        <f>+O45+P42+P43+P44+P83</f>
        <v>-43967352</v>
      </c>
      <c r="Q45" s="104">
        <f>+P45</f>
        <v>-43967352</v>
      </c>
      <c r="R45" s="104">
        <f>+P45+R42+R43+R44+R83</f>
        <v>-43967352</v>
      </c>
      <c r="S45" s="104">
        <f>+R45+S42+S43+S44+S83</f>
        <v>-43967352</v>
      </c>
      <c r="T45" s="104">
        <f>+S45+T42+T43+T44+T83</f>
        <v>-43967352</v>
      </c>
      <c r="U45" s="104">
        <f>+T45</f>
        <v>-43967352</v>
      </c>
      <c r="V45" s="104">
        <f>+U45</f>
        <v>-43967352</v>
      </c>
      <c r="W45" s="104">
        <f>+W83+W42+W43+W44</f>
        <v>279227466</v>
      </c>
      <c r="X45" s="104">
        <f>+V45-W45</f>
        <v>-323194818</v>
      </c>
      <c r="Y45" s="105">
        <f>+IF(W45&lt;&gt;0,+(X45/W45)*100,0)</f>
        <v>-115.74606990846668</v>
      </c>
      <c r="Z45" s="106">
        <v>159737652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74.07026937839674</v>
      </c>
      <c r="C59" s="9">
        <f t="shared" si="7"/>
        <v>0</v>
      </c>
      <c r="D59" s="2">
        <f t="shared" si="7"/>
        <v>103.40174680692348</v>
      </c>
      <c r="E59" s="10">
        <f t="shared" si="7"/>
        <v>102.8401106600752</v>
      </c>
      <c r="F59" s="10">
        <f t="shared" si="7"/>
        <v>42.35784415310492</v>
      </c>
      <c r="G59" s="10">
        <f t="shared" si="7"/>
        <v>64.05097880517648</v>
      </c>
      <c r="H59" s="10">
        <f t="shared" si="7"/>
        <v>61.0558697048797</v>
      </c>
      <c r="I59" s="10">
        <f t="shared" si="7"/>
        <v>55.71562783497267</v>
      </c>
      <c r="J59" s="10">
        <f t="shared" si="7"/>
        <v>79.98420823307588</v>
      </c>
      <c r="K59" s="10">
        <f t="shared" si="7"/>
        <v>53.87943516237645</v>
      </c>
      <c r="L59" s="10">
        <f t="shared" si="7"/>
        <v>49.23503227898476</v>
      </c>
      <c r="M59" s="10">
        <f t="shared" si="7"/>
        <v>61.00464028467597</v>
      </c>
      <c r="N59" s="10">
        <f t="shared" si="7"/>
        <v>59.03602674236373</v>
      </c>
      <c r="O59" s="10">
        <f t="shared" si="7"/>
        <v>69.58434723229777</v>
      </c>
      <c r="P59" s="10">
        <f t="shared" si="7"/>
        <v>52.10532922355961</v>
      </c>
      <c r="Q59" s="10">
        <f t="shared" si="7"/>
        <v>60.24514624186088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58.943507891052796</v>
      </c>
      <c r="W59" s="10">
        <f t="shared" si="7"/>
        <v>102.998221515941</v>
      </c>
      <c r="X59" s="10">
        <f t="shared" si="7"/>
        <v>0</v>
      </c>
      <c r="Y59" s="10">
        <f t="shared" si="7"/>
        <v>0</v>
      </c>
      <c r="Z59" s="11">
        <f t="shared" si="7"/>
        <v>102.8401106600752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107.82088874528002</v>
      </c>
      <c r="C61" s="12">
        <f t="shared" si="7"/>
        <v>0</v>
      </c>
      <c r="D61" s="3">
        <f t="shared" si="7"/>
        <v>105.98658025324525</v>
      </c>
      <c r="E61" s="13">
        <f t="shared" si="7"/>
        <v>103.25492826546963</v>
      </c>
      <c r="F61" s="13">
        <f t="shared" si="7"/>
        <v>138.71933257225336</v>
      </c>
      <c r="G61" s="13">
        <f t="shared" si="7"/>
        <v>118.28410342795128</v>
      </c>
      <c r="H61" s="13">
        <f t="shared" si="7"/>
        <v>133.80190877161496</v>
      </c>
      <c r="I61" s="13">
        <f t="shared" si="7"/>
        <v>130.39239793100597</v>
      </c>
      <c r="J61" s="13">
        <f t="shared" si="7"/>
        <v>73.49531360812976</v>
      </c>
      <c r="K61" s="13">
        <f t="shared" si="7"/>
        <v>110.86377257939112</v>
      </c>
      <c r="L61" s="13">
        <f t="shared" si="7"/>
        <v>117.15187287195315</v>
      </c>
      <c r="M61" s="13">
        <f t="shared" si="7"/>
        <v>99.38085224388857</v>
      </c>
      <c r="N61" s="13">
        <f t="shared" si="7"/>
        <v>121.39158518985069</v>
      </c>
      <c r="O61" s="13">
        <f t="shared" si="7"/>
        <v>112.78095071733678</v>
      </c>
      <c r="P61" s="13">
        <f t="shared" si="7"/>
        <v>122.31259521311686</v>
      </c>
      <c r="Q61" s="13">
        <f t="shared" si="7"/>
        <v>118.36542053607016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116.49185389547452</v>
      </c>
      <c r="W61" s="13">
        <f t="shared" si="7"/>
        <v>104.52750301695211</v>
      </c>
      <c r="X61" s="13">
        <f t="shared" si="7"/>
        <v>0</v>
      </c>
      <c r="Y61" s="13">
        <f t="shared" si="7"/>
        <v>0</v>
      </c>
      <c r="Z61" s="14">
        <f t="shared" si="7"/>
        <v>103.25492826546963</v>
      </c>
    </row>
    <row r="62" spans="1:26" ht="12.75">
      <c r="A62" s="38" t="s">
        <v>67</v>
      </c>
      <c r="B62" s="12">
        <f t="shared" si="7"/>
        <v>56.519051172795656</v>
      </c>
      <c r="C62" s="12">
        <f t="shared" si="7"/>
        <v>0</v>
      </c>
      <c r="D62" s="3">
        <f t="shared" si="7"/>
        <v>225.1903432176613</v>
      </c>
      <c r="E62" s="13">
        <f t="shared" si="7"/>
        <v>240.3790785657487</v>
      </c>
      <c r="F62" s="13">
        <f t="shared" si="7"/>
        <v>49.03727891156463</v>
      </c>
      <c r="G62" s="13">
        <f t="shared" si="7"/>
        <v>67.31341944174267</v>
      </c>
      <c r="H62" s="13">
        <f t="shared" si="7"/>
        <v>21.24385626791712</v>
      </c>
      <c r="I62" s="13">
        <f t="shared" si="7"/>
        <v>45.0136293117333</v>
      </c>
      <c r="J62" s="13">
        <f t="shared" si="7"/>
        <v>78.21614199279962</v>
      </c>
      <c r="K62" s="13">
        <f t="shared" si="7"/>
        <v>34.625026189872315</v>
      </c>
      <c r="L62" s="13">
        <f t="shared" si="7"/>
        <v>43.804614620282635</v>
      </c>
      <c r="M62" s="13">
        <f t="shared" si="7"/>
        <v>51.45038543706797</v>
      </c>
      <c r="N62" s="13">
        <f t="shared" si="7"/>
        <v>-387.17133982289323</v>
      </c>
      <c r="O62" s="13">
        <f t="shared" si="7"/>
        <v>61.49211734436797</v>
      </c>
      <c r="P62" s="13">
        <f t="shared" si="7"/>
        <v>65.31491622150371</v>
      </c>
      <c r="Q62" s="13">
        <f t="shared" si="7"/>
        <v>106.78087955360571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59.00351097422954</v>
      </c>
      <c r="W62" s="13">
        <f t="shared" si="7"/>
        <v>240.25010599159765</v>
      </c>
      <c r="X62" s="13">
        <f t="shared" si="7"/>
        <v>0</v>
      </c>
      <c r="Y62" s="13">
        <f t="shared" si="7"/>
        <v>0</v>
      </c>
      <c r="Z62" s="14">
        <f t="shared" si="7"/>
        <v>240.3790785657487</v>
      </c>
    </row>
    <row r="63" spans="1:26" ht="12.75">
      <c r="A63" s="38" t="s">
        <v>68</v>
      </c>
      <c r="B63" s="12">
        <f t="shared" si="7"/>
        <v>0.9128025879104105</v>
      </c>
      <c r="C63" s="12">
        <f t="shared" si="7"/>
        <v>0</v>
      </c>
      <c r="D63" s="3">
        <f t="shared" si="7"/>
        <v>0.19876299087369206</v>
      </c>
      <c r="E63" s="13">
        <f t="shared" si="7"/>
        <v>1.2565680180747487</v>
      </c>
      <c r="F63" s="13">
        <f t="shared" si="7"/>
        <v>0.17224979544114813</v>
      </c>
      <c r="G63" s="13">
        <f t="shared" si="7"/>
        <v>0.1295845058715522</v>
      </c>
      <c r="H63" s="13">
        <f t="shared" si="7"/>
        <v>0.07948753915930237</v>
      </c>
      <c r="I63" s="13">
        <f t="shared" si="7"/>
        <v>0.12668826518034662</v>
      </c>
      <c r="J63" s="13">
        <f t="shared" si="7"/>
        <v>0.08210937025104857</v>
      </c>
      <c r="K63" s="13">
        <f t="shared" si="7"/>
        <v>0.03702740593342981</v>
      </c>
      <c r="L63" s="13">
        <f t="shared" si="7"/>
        <v>0.029286336911402658</v>
      </c>
      <c r="M63" s="13">
        <f t="shared" si="7"/>
        <v>0.049701638251071635</v>
      </c>
      <c r="N63" s="13">
        <f t="shared" si="7"/>
        <v>0.054156036641402214</v>
      </c>
      <c r="O63" s="13">
        <f t="shared" si="7"/>
        <v>0.05883668292643442</v>
      </c>
      <c r="P63" s="13">
        <f t="shared" si="7"/>
        <v>0.038151152205709374</v>
      </c>
      <c r="Q63" s="13">
        <f t="shared" si="7"/>
        <v>0.050435240256909146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0.07765922558079444</v>
      </c>
      <c r="W63" s="13">
        <f t="shared" si="7"/>
        <v>0.8444503005524443</v>
      </c>
      <c r="X63" s="13">
        <f t="shared" si="7"/>
        <v>0</v>
      </c>
      <c r="Y63" s="13">
        <f t="shared" si="7"/>
        <v>0</v>
      </c>
      <c r="Z63" s="14">
        <f t="shared" si="7"/>
        <v>1.2565680180747487</v>
      </c>
    </row>
    <row r="64" spans="1:26" ht="12.75">
      <c r="A64" s="38" t="s">
        <v>69</v>
      </c>
      <c r="B64" s="12">
        <f t="shared" si="7"/>
        <v>28.108420254809253</v>
      </c>
      <c r="C64" s="12">
        <f t="shared" si="7"/>
        <v>0</v>
      </c>
      <c r="D64" s="3">
        <f t="shared" si="7"/>
        <v>132.28810541571477</v>
      </c>
      <c r="E64" s="13">
        <f t="shared" si="7"/>
        <v>130.94782410731867</v>
      </c>
      <c r="F64" s="13">
        <f t="shared" si="7"/>
        <v>22.029603889486314</v>
      </c>
      <c r="G64" s="13">
        <f t="shared" si="7"/>
        <v>32.43813476634365</v>
      </c>
      <c r="H64" s="13">
        <f t="shared" si="7"/>
        <v>21.970802498410354</v>
      </c>
      <c r="I64" s="13">
        <f t="shared" si="7"/>
        <v>25.600113074137443</v>
      </c>
      <c r="J64" s="13">
        <f t="shared" si="7"/>
        <v>31.424170572054027</v>
      </c>
      <c r="K64" s="13">
        <f t="shared" si="7"/>
        <v>25.15649317653348</v>
      </c>
      <c r="L64" s="13">
        <f t="shared" si="7"/>
        <v>22.987821316558293</v>
      </c>
      <c r="M64" s="13">
        <f t="shared" si="7"/>
        <v>26.583938576191645</v>
      </c>
      <c r="N64" s="13">
        <f t="shared" si="7"/>
        <v>30.648539214237637</v>
      </c>
      <c r="O64" s="13">
        <f t="shared" si="7"/>
        <v>37.2603561226484</v>
      </c>
      <c r="P64" s="13">
        <f t="shared" si="7"/>
        <v>29.825287603483496</v>
      </c>
      <c r="Q64" s="13">
        <f t="shared" si="7"/>
        <v>32.55396472337117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28.069157598627875</v>
      </c>
      <c r="W64" s="13">
        <f t="shared" si="7"/>
        <v>129.69274632142708</v>
      </c>
      <c r="X64" s="13">
        <f t="shared" si="7"/>
        <v>0</v>
      </c>
      <c r="Y64" s="13">
        <f t="shared" si="7"/>
        <v>0</v>
      </c>
      <c r="Z64" s="14">
        <f t="shared" si="7"/>
        <v>130.94782410731867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19818590</v>
      </c>
      <c r="C68" s="18">
        <v>0</v>
      </c>
      <c r="D68" s="19">
        <v>19802532</v>
      </c>
      <c r="E68" s="20">
        <v>17942153</v>
      </c>
      <c r="F68" s="20">
        <v>1355959</v>
      </c>
      <c r="G68" s="20">
        <v>1287437</v>
      </c>
      <c r="H68" s="20">
        <v>1382216</v>
      </c>
      <c r="I68" s="20">
        <v>4025612</v>
      </c>
      <c r="J68" s="20">
        <v>1282947</v>
      </c>
      <c r="K68" s="20">
        <v>1288087</v>
      </c>
      <c r="L68" s="20">
        <v>1289074</v>
      </c>
      <c r="M68" s="20">
        <v>3860108</v>
      </c>
      <c r="N68" s="20">
        <v>1288293</v>
      </c>
      <c r="O68" s="20">
        <v>1291631</v>
      </c>
      <c r="P68" s="20">
        <v>1290582</v>
      </c>
      <c r="Q68" s="20">
        <v>3870506</v>
      </c>
      <c r="R68" s="20">
        <v>0</v>
      </c>
      <c r="S68" s="20">
        <v>0</v>
      </c>
      <c r="T68" s="20">
        <v>0</v>
      </c>
      <c r="U68" s="20">
        <v>0</v>
      </c>
      <c r="V68" s="20">
        <v>11756226</v>
      </c>
      <c r="W68" s="20">
        <v>14665861</v>
      </c>
      <c r="X68" s="20">
        <v>0</v>
      </c>
      <c r="Y68" s="19">
        <v>0</v>
      </c>
      <c r="Z68" s="22">
        <v>17942153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51463857</v>
      </c>
      <c r="C70" s="18">
        <v>0</v>
      </c>
      <c r="D70" s="19">
        <v>51803064</v>
      </c>
      <c r="E70" s="20">
        <v>86658684</v>
      </c>
      <c r="F70" s="20">
        <v>4822095</v>
      </c>
      <c r="G70" s="20">
        <v>4872648</v>
      </c>
      <c r="H70" s="20">
        <v>5527534</v>
      </c>
      <c r="I70" s="20">
        <v>15222277</v>
      </c>
      <c r="J70" s="20">
        <v>4936527</v>
      </c>
      <c r="K70" s="20">
        <v>4636695</v>
      </c>
      <c r="L70" s="20">
        <v>4194574</v>
      </c>
      <c r="M70" s="20">
        <v>13767796</v>
      </c>
      <c r="N70" s="20">
        <v>4026401</v>
      </c>
      <c r="O70" s="20">
        <v>4911849</v>
      </c>
      <c r="P70" s="20">
        <v>3862388</v>
      </c>
      <c r="Q70" s="20">
        <v>12800638</v>
      </c>
      <c r="R70" s="20">
        <v>0</v>
      </c>
      <c r="S70" s="20">
        <v>0</v>
      </c>
      <c r="T70" s="20">
        <v>0</v>
      </c>
      <c r="U70" s="20">
        <v>0</v>
      </c>
      <c r="V70" s="20">
        <v>41790711</v>
      </c>
      <c r="W70" s="20">
        <v>48894545</v>
      </c>
      <c r="X70" s="20">
        <v>0</v>
      </c>
      <c r="Y70" s="19">
        <v>0</v>
      </c>
      <c r="Z70" s="22">
        <v>86658684</v>
      </c>
    </row>
    <row r="71" spans="1:26" ht="12.75" hidden="1">
      <c r="A71" s="38" t="s">
        <v>67</v>
      </c>
      <c r="B71" s="18">
        <v>49923147</v>
      </c>
      <c r="C71" s="18">
        <v>0</v>
      </c>
      <c r="D71" s="19">
        <v>49410744</v>
      </c>
      <c r="E71" s="20">
        <v>45170689</v>
      </c>
      <c r="F71" s="20">
        <v>4593750</v>
      </c>
      <c r="G71" s="20">
        <v>5515915</v>
      </c>
      <c r="H71" s="20">
        <v>5952408</v>
      </c>
      <c r="I71" s="20">
        <v>16062073</v>
      </c>
      <c r="J71" s="20">
        <v>4526145</v>
      </c>
      <c r="K71" s="20">
        <v>4987615</v>
      </c>
      <c r="L71" s="20">
        <v>4869003</v>
      </c>
      <c r="M71" s="20">
        <v>14382763</v>
      </c>
      <c r="N71" s="20">
        <v>-673492</v>
      </c>
      <c r="O71" s="20">
        <v>4038677</v>
      </c>
      <c r="P71" s="20">
        <v>3611786</v>
      </c>
      <c r="Q71" s="20">
        <v>6976971</v>
      </c>
      <c r="R71" s="20">
        <v>0</v>
      </c>
      <c r="S71" s="20">
        <v>0</v>
      </c>
      <c r="T71" s="20">
        <v>0</v>
      </c>
      <c r="U71" s="20">
        <v>0</v>
      </c>
      <c r="V71" s="20">
        <v>37421807</v>
      </c>
      <c r="W71" s="20">
        <v>33646535</v>
      </c>
      <c r="X71" s="20">
        <v>0</v>
      </c>
      <c r="Y71" s="19">
        <v>0</v>
      </c>
      <c r="Z71" s="22">
        <v>45170689</v>
      </c>
    </row>
    <row r="72" spans="1:26" ht="12.75" hidden="1">
      <c r="A72" s="38" t="s">
        <v>68</v>
      </c>
      <c r="B72" s="18">
        <v>22854887</v>
      </c>
      <c r="C72" s="18">
        <v>0</v>
      </c>
      <c r="D72" s="19">
        <v>23442996</v>
      </c>
      <c r="E72" s="20">
        <v>25996046</v>
      </c>
      <c r="F72" s="20">
        <v>2045866</v>
      </c>
      <c r="G72" s="20">
        <v>2670844</v>
      </c>
      <c r="H72" s="20">
        <v>2138700</v>
      </c>
      <c r="I72" s="20">
        <v>6855410</v>
      </c>
      <c r="J72" s="20">
        <v>2105728</v>
      </c>
      <c r="K72" s="20">
        <v>2122752</v>
      </c>
      <c r="L72" s="20">
        <v>2024835</v>
      </c>
      <c r="M72" s="20">
        <v>6253315</v>
      </c>
      <c r="N72" s="20">
        <v>1992391</v>
      </c>
      <c r="O72" s="20">
        <v>1976658</v>
      </c>
      <c r="P72" s="20">
        <v>1955380</v>
      </c>
      <c r="Q72" s="20">
        <v>5924429</v>
      </c>
      <c r="R72" s="20">
        <v>0</v>
      </c>
      <c r="S72" s="20">
        <v>0</v>
      </c>
      <c r="T72" s="20">
        <v>0</v>
      </c>
      <c r="U72" s="20">
        <v>0</v>
      </c>
      <c r="V72" s="20">
        <v>19033154</v>
      </c>
      <c r="W72" s="20">
        <v>18791396</v>
      </c>
      <c r="X72" s="20">
        <v>0</v>
      </c>
      <c r="Y72" s="19">
        <v>0</v>
      </c>
      <c r="Z72" s="22">
        <v>25996046</v>
      </c>
    </row>
    <row r="73" spans="1:26" ht="12.75" hidden="1">
      <c r="A73" s="38" t="s">
        <v>69</v>
      </c>
      <c r="B73" s="18">
        <v>21694581</v>
      </c>
      <c r="C73" s="18">
        <v>0</v>
      </c>
      <c r="D73" s="19">
        <v>24566508</v>
      </c>
      <c r="E73" s="20">
        <v>25634904</v>
      </c>
      <c r="F73" s="20">
        <v>2310845</v>
      </c>
      <c r="G73" s="20">
        <v>2310102</v>
      </c>
      <c r="H73" s="20">
        <v>2079082</v>
      </c>
      <c r="I73" s="20">
        <v>6700029</v>
      </c>
      <c r="J73" s="20">
        <v>2043758</v>
      </c>
      <c r="K73" s="20">
        <v>2005359</v>
      </c>
      <c r="L73" s="20">
        <v>1954809</v>
      </c>
      <c r="M73" s="20">
        <v>6003926</v>
      </c>
      <c r="N73" s="20">
        <v>1949088</v>
      </c>
      <c r="O73" s="20">
        <v>1867615</v>
      </c>
      <c r="P73" s="20">
        <v>1860200</v>
      </c>
      <c r="Q73" s="20">
        <v>5676903</v>
      </c>
      <c r="R73" s="20">
        <v>0</v>
      </c>
      <c r="S73" s="20">
        <v>0</v>
      </c>
      <c r="T73" s="20">
        <v>0</v>
      </c>
      <c r="U73" s="20">
        <v>0</v>
      </c>
      <c r="V73" s="20">
        <v>18380858</v>
      </c>
      <c r="W73" s="20">
        <v>20037254</v>
      </c>
      <c r="X73" s="20">
        <v>0</v>
      </c>
      <c r="Y73" s="19">
        <v>0</v>
      </c>
      <c r="Z73" s="22">
        <v>25634904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45384050</v>
      </c>
      <c r="C75" s="27">
        <v>0</v>
      </c>
      <c r="D75" s="28">
        <v>44539500</v>
      </c>
      <c r="E75" s="29">
        <v>49760818</v>
      </c>
      <c r="F75" s="29">
        <v>3866929</v>
      </c>
      <c r="G75" s="29">
        <v>4054835</v>
      </c>
      <c r="H75" s="29">
        <v>4072763</v>
      </c>
      <c r="I75" s="29">
        <v>11994527</v>
      </c>
      <c r="J75" s="29">
        <v>4155444</v>
      </c>
      <c r="K75" s="29">
        <v>4190169</v>
      </c>
      <c r="L75" s="29">
        <v>4276251</v>
      </c>
      <c r="M75" s="29">
        <v>12621864</v>
      </c>
      <c r="N75" s="29">
        <v>4049437</v>
      </c>
      <c r="O75" s="29">
        <v>6385776</v>
      </c>
      <c r="P75" s="29">
        <v>6057386</v>
      </c>
      <c r="Q75" s="29">
        <v>16492599</v>
      </c>
      <c r="R75" s="29">
        <v>0</v>
      </c>
      <c r="S75" s="29">
        <v>0</v>
      </c>
      <c r="T75" s="29">
        <v>0</v>
      </c>
      <c r="U75" s="29">
        <v>0</v>
      </c>
      <c r="V75" s="29">
        <v>41108990</v>
      </c>
      <c r="W75" s="29">
        <v>36295988</v>
      </c>
      <c r="X75" s="29">
        <v>0</v>
      </c>
      <c r="Y75" s="28">
        <v>0</v>
      </c>
      <c r="Z75" s="30">
        <v>49760818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14679683</v>
      </c>
      <c r="C77" s="18">
        <v>0</v>
      </c>
      <c r="D77" s="19">
        <v>20476164</v>
      </c>
      <c r="E77" s="20">
        <v>18451730</v>
      </c>
      <c r="F77" s="20">
        <v>574355</v>
      </c>
      <c r="G77" s="20">
        <v>824616</v>
      </c>
      <c r="H77" s="20">
        <v>843924</v>
      </c>
      <c r="I77" s="20">
        <v>2242895</v>
      </c>
      <c r="J77" s="20">
        <v>1026155</v>
      </c>
      <c r="K77" s="20">
        <v>694014</v>
      </c>
      <c r="L77" s="20">
        <v>634676</v>
      </c>
      <c r="M77" s="20">
        <v>2354845</v>
      </c>
      <c r="N77" s="20">
        <v>760557</v>
      </c>
      <c r="O77" s="20">
        <v>898773</v>
      </c>
      <c r="P77" s="20">
        <v>672462</v>
      </c>
      <c r="Q77" s="20">
        <v>2331792</v>
      </c>
      <c r="R77" s="20">
        <v>0</v>
      </c>
      <c r="S77" s="20">
        <v>0</v>
      </c>
      <c r="T77" s="20">
        <v>0</v>
      </c>
      <c r="U77" s="20">
        <v>0</v>
      </c>
      <c r="V77" s="20">
        <v>6929532</v>
      </c>
      <c r="W77" s="20">
        <v>15105576</v>
      </c>
      <c r="X77" s="20">
        <v>0</v>
      </c>
      <c r="Y77" s="19">
        <v>0</v>
      </c>
      <c r="Z77" s="22">
        <v>18451730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55488788</v>
      </c>
      <c r="C79" s="18">
        <v>0</v>
      </c>
      <c r="D79" s="19">
        <v>54904296</v>
      </c>
      <c r="E79" s="20">
        <v>89479362</v>
      </c>
      <c r="F79" s="20">
        <v>6689178</v>
      </c>
      <c r="G79" s="20">
        <v>5763568</v>
      </c>
      <c r="H79" s="20">
        <v>7395946</v>
      </c>
      <c r="I79" s="20">
        <v>19848692</v>
      </c>
      <c r="J79" s="20">
        <v>3628116</v>
      </c>
      <c r="K79" s="20">
        <v>5140415</v>
      </c>
      <c r="L79" s="20">
        <v>4914022</v>
      </c>
      <c r="M79" s="20">
        <v>13682553</v>
      </c>
      <c r="N79" s="20">
        <v>4887712</v>
      </c>
      <c r="O79" s="20">
        <v>5539630</v>
      </c>
      <c r="P79" s="20">
        <v>4724187</v>
      </c>
      <c r="Q79" s="20">
        <v>15151529</v>
      </c>
      <c r="R79" s="20">
        <v>0</v>
      </c>
      <c r="S79" s="20">
        <v>0</v>
      </c>
      <c r="T79" s="20">
        <v>0</v>
      </c>
      <c r="U79" s="20">
        <v>0</v>
      </c>
      <c r="V79" s="20">
        <v>48682774</v>
      </c>
      <c r="W79" s="20">
        <v>51108247</v>
      </c>
      <c r="X79" s="20">
        <v>0</v>
      </c>
      <c r="Y79" s="19">
        <v>0</v>
      </c>
      <c r="Z79" s="22">
        <v>89479362</v>
      </c>
    </row>
    <row r="80" spans="1:26" ht="12.75" hidden="1">
      <c r="A80" s="38" t="s">
        <v>67</v>
      </c>
      <c r="B80" s="18">
        <v>28216089</v>
      </c>
      <c r="C80" s="18">
        <v>0</v>
      </c>
      <c r="D80" s="19">
        <v>111268224</v>
      </c>
      <c r="E80" s="20">
        <v>108580886</v>
      </c>
      <c r="F80" s="20">
        <v>2252650</v>
      </c>
      <c r="G80" s="20">
        <v>3712951</v>
      </c>
      <c r="H80" s="20">
        <v>1264521</v>
      </c>
      <c r="I80" s="20">
        <v>7230122</v>
      </c>
      <c r="J80" s="20">
        <v>3540176</v>
      </c>
      <c r="K80" s="20">
        <v>1726963</v>
      </c>
      <c r="L80" s="20">
        <v>2132848</v>
      </c>
      <c r="M80" s="20">
        <v>7399987</v>
      </c>
      <c r="N80" s="20">
        <v>2607568</v>
      </c>
      <c r="O80" s="20">
        <v>2483468</v>
      </c>
      <c r="P80" s="20">
        <v>2359035</v>
      </c>
      <c r="Q80" s="20">
        <v>7450071</v>
      </c>
      <c r="R80" s="20">
        <v>0</v>
      </c>
      <c r="S80" s="20">
        <v>0</v>
      </c>
      <c r="T80" s="20">
        <v>0</v>
      </c>
      <c r="U80" s="20">
        <v>0</v>
      </c>
      <c r="V80" s="20">
        <v>22080180</v>
      </c>
      <c r="W80" s="20">
        <v>80835836</v>
      </c>
      <c r="X80" s="20">
        <v>0</v>
      </c>
      <c r="Y80" s="19">
        <v>0</v>
      </c>
      <c r="Z80" s="22">
        <v>108580886</v>
      </c>
    </row>
    <row r="81" spans="1:26" ht="12.75" hidden="1">
      <c r="A81" s="38" t="s">
        <v>68</v>
      </c>
      <c r="B81" s="18">
        <v>208620</v>
      </c>
      <c r="C81" s="18">
        <v>0</v>
      </c>
      <c r="D81" s="19">
        <v>46596</v>
      </c>
      <c r="E81" s="20">
        <v>326658</v>
      </c>
      <c r="F81" s="20">
        <v>3524</v>
      </c>
      <c r="G81" s="20">
        <v>3461</v>
      </c>
      <c r="H81" s="20">
        <v>1700</v>
      </c>
      <c r="I81" s="20">
        <v>8685</v>
      </c>
      <c r="J81" s="20">
        <v>1729</v>
      </c>
      <c r="K81" s="20">
        <v>786</v>
      </c>
      <c r="L81" s="20">
        <v>593</v>
      </c>
      <c r="M81" s="20">
        <v>3108</v>
      </c>
      <c r="N81" s="20">
        <v>1079</v>
      </c>
      <c r="O81" s="20">
        <v>1163</v>
      </c>
      <c r="P81" s="20">
        <v>746</v>
      </c>
      <c r="Q81" s="20">
        <v>2988</v>
      </c>
      <c r="R81" s="20">
        <v>0</v>
      </c>
      <c r="S81" s="20">
        <v>0</v>
      </c>
      <c r="T81" s="20">
        <v>0</v>
      </c>
      <c r="U81" s="20">
        <v>0</v>
      </c>
      <c r="V81" s="20">
        <v>14781</v>
      </c>
      <c r="W81" s="20">
        <v>158684</v>
      </c>
      <c r="X81" s="20">
        <v>0</v>
      </c>
      <c r="Y81" s="19">
        <v>0</v>
      </c>
      <c r="Z81" s="22">
        <v>326658</v>
      </c>
    </row>
    <row r="82" spans="1:26" ht="12.75" hidden="1">
      <c r="A82" s="38" t="s">
        <v>69</v>
      </c>
      <c r="B82" s="18">
        <v>6098004</v>
      </c>
      <c r="C82" s="18">
        <v>0</v>
      </c>
      <c r="D82" s="19">
        <v>32498568</v>
      </c>
      <c r="E82" s="20">
        <v>33568349</v>
      </c>
      <c r="F82" s="20">
        <v>509070</v>
      </c>
      <c r="G82" s="20">
        <v>749354</v>
      </c>
      <c r="H82" s="20">
        <v>456791</v>
      </c>
      <c r="I82" s="20">
        <v>1715215</v>
      </c>
      <c r="J82" s="20">
        <v>642234</v>
      </c>
      <c r="K82" s="20">
        <v>504478</v>
      </c>
      <c r="L82" s="20">
        <v>449368</v>
      </c>
      <c r="M82" s="20">
        <v>1596080</v>
      </c>
      <c r="N82" s="20">
        <v>597367</v>
      </c>
      <c r="O82" s="20">
        <v>695880</v>
      </c>
      <c r="P82" s="20">
        <v>554810</v>
      </c>
      <c r="Q82" s="20">
        <v>1848057</v>
      </c>
      <c r="R82" s="20">
        <v>0</v>
      </c>
      <c r="S82" s="20">
        <v>0</v>
      </c>
      <c r="T82" s="20">
        <v>0</v>
      </c>
      <c r="U82" s="20">
        <v>0</v>
      </c>
      <c r="V82" s="20">
        <v>5159352</v>
      </c>
      <c r="W82" s="20">
        <v>25986865</v>
      </c>
      <c r="X82" s="20">
        <v>0</v>
      </c>
      <c r="Y82" s="19">
        <v>0</v>
      </c>
      <c r="Z82" s="22">
        <v>33568349</v>
      </c>
    </row>
    <row r="83" spans="1:26" ht="12.75" hidden="1">
      <c r="A83" s="38"/>
      <c r="B83" s="18">
        <v>-10428652</v>
      </c>
      <c r="C83" s="18"/>
      <c r="D83" s="19"/>
      <c r="E83" s="20"/>
      <c r="F83" s="20">
        <v>5942013</v>
      </c>
      <c r="G83" s="20"/>
      <c r="H83" s="20"/>
      <c r="I83" s="20">
        <v>5942013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5942013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189074047</v>
      </c>
      <c r="E5" s="59">
        <v>189074047</v>
      </c>
      <c r="F5" s="59">
        <v>14097261</v>
      </c>
      <c r="G5" s="59">
        <v>14097261</v>
      </c>
      <c r="H5" s="59">
        <v>14097261</v>
      </c>
      <c r="I5" s="59">
        <v>42291783</v>
      </c>
      <c r="J5" s="59">
        <v>10559322</v>
      </c>
      <c r="K5" s="59">
        <v>14097261</v>
      </c>
      <c r="L5" s="59">
        <v>14098169</v>
      </c>
      <c r="M5" s="59">
        <v>38754752</v>
      </c>
      <c r="N5" s="59">
        <v>14097261</v>
      </c>
      <c r="O5" s="59">
        <v>14091032</v>
      </c>
      <c r="P5" s="59">
        <v>17139793</v>
      </c>
      <c r="Q5" s="59">
        <v>45328086</v>
      </c>
      <c r="R5" s="59">
        <v>0</v>
      </c>
      <c r="S5" s="59">
        <v>0</v>
      </c>
      <c r="T5" s="59">
        <v>0</v>
      </c>
      <c r="U5" s="59">
        <v>0</v>
      </c>
      <c r="V5" s="59">
        <v>126374621</v>
      </c>
      <c r="W5" s="59">
        <v>141805530</v>
      </c>
      <c r="X5" s="59">
        <v>-15430909</v>
      </c>
      <c r="Y5" s="60">
        <v>-10.88</v>
      </c>
      <c r="Z5" s="61">
        <v>189074047</v>
      </c>
    </row>
    <row r="6" spans="1:26" ht="12.75">
      <c r="A6" s="57" t="s">
        <v>32</v>
      </c>
      <c r="B6" s="18">
        <v>0</v>
      </c>
      <c r="C6" s="18">
        <v>0</v>
      </c>
      <c r="D6" s="58">
        <v>537621276</v>
      </c>
      <c r="E6" s="59">
        <v>670538716</v>
      </c>
      <c r="F6" s="59">
        <v>21156680</v>
      </c>
      <c r="G6" s="59">
        <v>22778164</v>
      </c>
      <c r="H6" s="59">
        <v>49704951</v>
      </c>
      <c r="I6" s="59">
        <v>93639795</v>
      </c>
      <c r="J6" s="59">
        <v>26906426</v>
      </c>
      <c r="K6" s="59">
        <v>26273432</v>
      </c>
      <c r="L6" s="59">
        <v>26797397</v>
      </c>
      <c r="M6" s="59">
        <v>79977255</v>
      </c>
      <c r="N6" s="59">
        <v>29632152</v>
      </c>
      <c r="O6" s="59">
        <v>15298369</v>
      </c>
      <c r="P6" s="59">
        <v>22283006</v>
      </c>
      <c r="Q6" s="59">
        <v>67213527</v>
      </c>
      <c r="R6" s="59">
        <v>0</v>
      </c>
      <c r="S6" s="59">
        <v>0</v>
      </c>
      <c r="T6" s="59">
        <v>0</v>
      </c>
      <c r="U6" s="59">
        <v>0</v>
      </c>
      <c r="V6" s="59">
        <v>240830577</v>
      </c>
      <c r="W6" s="59">
        <v>481227570</v>
      </c>
      <c r="X6" s="59">
        <v>-240396993</v>
      </c>
      <c r="Y6" s="60">
        <v>-49.95</v>
      </c>
      <c r="Z6" s="61">
        <v>670538716</v>
      </c>
    </row>
    <row r="7" spans="1:26" ht="12.75">
      <c r="A7" s="57" t="s">
        <v>33</v>
      </c>
      <c r="B7" s="18">
        <v>0</v>
      </c>
      <c r="C7" s="18">
        <v>0</v>
      </c>
      <c r="D7" s="58">
        <v>3174000</v>
      </c>
      <c r="E7" s="59">
        <v>3174000</v>
      </c>
      <c r="F7" s="59">
        <v>0</v>
      </c>
      <c r="G7" s="59">
        <v>0</v>
      </c>
      <c r="H7" s="59">
        <v>422975</v>
      </c>
      <c r="I7" s="59">
        <v>422975</v>
      </c>
      <c r="J7" s="59">
        <v>158481</v>
      </c>
      <c r="K7" s="59">
        <v>228505</v>
      </c>
      <c r="L7" s="59">
        <v>11478</v>
      </c>
      <c r="M7" s="59">
        <v>398464</v>
      </c>
      <c r="N7" s="59">
        <v>370531</v>
      </c>
      <c r="O7" s="59">
        <v>16691</v>
      </c>
      <c r="P7" s="59">
        <v>0</v>
      </c>
      <c r="Q7" s="59">
        <v>387222</v>
      </c>
      <c r="R7" s="59">
        <v>0</v>
      </c>
      <c r="S7" s="59">
        <v>0</v>
      </c>
      <c r="T7" s="59">
        <v>0</v>
      </c>
      <c r="U7" s="59">
        <v>0</v>
      </c>
      <c r="V7" s="59">
        <v>1208661</v>
      </c>
      <c r="W7" s="59">
        <v>2380500</v>
      </c>
      <c r="X7" s="59">
        <v>-1171839</v>
      </c>
      <c r="Y7" s="60">
        <v>-49.23</v>
      </c>
      <c r="Z7" s="61">
        <v>3174000</v>
      </c>
    </row>
    <row r="8" spans="1:26" ht="12.75">
      <c r="A8" s="57" t="s">
        <v>34</v>
      </c>
      <c r="B8" s="18">
        <v>0</v>
      </c>
      <c r="C8" s="18">
        <v>0</v>
      </c>
      <c r="D8" s="58">
        <v>608624000</v>
      </c>
      <c r="E8" s="59">
        <v>610624000</v>
      </c>
      <c r="F8" s="59">
        <v>12877677</v>
      </c>
      <c r="G8" s="59">
        <v>227105000</v>
      </c>
      <c r="H8" s="59">
        <v>0</v>
      </c>
      <c r="I8" s="59">
        <v>239982677</v>
      </c>
      <c r="J8" s="59">
        <v>11000</v>
      </c>
      <c r="K8" s="59">
        <v>46924061</v>
      </c>
      <c r="L8" s="59">
        <v>13209102</v>
      </c>
      <c r="M8" s="59">
        <v>60144163</v>
      </c>
      <c r="N8" s="59">
        <v>12092484</v>
      </c>
      <c r="O8" s="59">
        <v>202893900</v>
      </c>
      <c r="P8" s="59">
        <v>168017925</v>
      </c>
      <c r="Q8" s="59">
        <v>383004309</v>
      </c>
      <c r="R8" s="59">
        <v>0</v>
      </c>
      <c r="S8" s="59">
        <v>0</v>
      </c>
      <c r="T8" s="59">
        <v>0</v>
      </c>
      <c r="U8" s="59">
        <v>0</v>
      </c>
      <c r="V8" s="59">
        <v>683131149</v>
      </c>
      <c r="W8" s="59">
        <v>457801335</v>
      </c>
      <c r="X8" s="59">
        <v>225329814</v>
      </c>
      <c r="Y8" s="60">
        <v>49.22</v>
      </c>
      <c r="Z8" s="61">
        <v>610624000</v>
      </c>
    </row>
    <row r="9" spans="1:26" ht="12.75">
      <c r="A9" s="57" t="s">
        <v>35</v>
      </c>
      <c r="B9" s="18">
        <v>0</v>
      </c>
      <c r="C9" s="18">
        <v>0</v>
      </c>
      <c r="D9" s="58">
        <v>275656012</v>
      </c>
      <c r="E9" s="59">
        <v>264717983</v>
      </c>
      <c r="F9" s="59">
        <v>187340</v>
      </c>
      <c r="G9" s="59">
        <v>278215</v>
      </c>
      <c r="H9" s="59">
        <v>338806</v>
      </c>
      <c r="I9" s="59">
        <v>804361</v>
      </c>
      <c r="J9" s="59">
        <v>966738</v>
      </c>
      <c r="K9" s="59">
        <v>347212</v>
      </c>
      <c r="L9" s="59">
        <v>2480563</v>
      </c>
      <c r="M9" s="59">
        <v>3794513</v>
      </c>
      <c r="N9" s="59">
        <v>6101280</v>
      </c>
      <c r="O9" s="59">
        <v>6349030</v>
      </c>
      <c r="P9" s="59">
        <v>6336713</v>
      </c>
      <c r="Q9" s="59">
        <v>18787023</v>
      </c>
      <c r="R9" s="59">
        <v>0</v>
      </c>
      <c r="S9" s="59">
        <v>0</v>
      </c>
      <c r="T9" s="59">
        <v>0</v>
      </c>
      <c r="U9" s="59">
        <v>0</v>
      </c>
      <c r="V9" s="59">
        <v>23385897</v>
      </c>
      <c r="W9" s="59">
        <v>199449957</v>
      </c>
      <c r="X9" s="59">
        <v>-176064060</v>
      </c>
      <c r="Y9" s="60">
        <v>-88.27</v>
      </c>
      <c r="Z9" s="61">
        <v>264717983</v>
      </c>
    </row>
    <row r="10" spans="1:26" ht="20.2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1614149335</v>
      </c>
      <c r="E10" s="65">
        <f t="shared" si="0"/>
        <v>1738128746</v>
      </c>
      <c r="F10" s="65">
        <f t="shared" si="0"/>
        <v>48318958</v>
      </c>
      <c r="G10" s="65">
        <f t="shared" si="0"/>
        <v>264258640</v>
      </c>
      <c r="H10" s="65">
        <f t="shared" si="0"/>
        <v>64563993</v>
      </c>
      <c r="I10" s="65">
        <f t="shared" si="0"/>
        <v>377141591</v>
      </c>
      <c r="J10" s="65">
        <f t="shared" si="0"/>
        <v>38601967</v>
      </c>
      <c r="K10" s="65">
        <f t="shared" si="0"/>
        <v>87870471</v>
      </c>
      <c r="L10" s="65">
        <f t="shared" si="0"/>
        <v>56596709</v>
      </c>
      <c r="M10" s="65">
        <f t="shared" si="0"/>
        <v>183069147</v>
      </c>
      <c r="N10" s="65">
        <f t="shared" si="0"/>
        <v>62293708</v>
      </c>
      <c r="O10" s="65">
        <f t="shared" si="0"/>
        <v>238649022</v>
      </c>
      <c r="P10" s="65">
        <f t="shared" si="0"/>
        <v>213777437</v>
      </c>
      <c r="Q10" s="65">
        <f t="shared" si="0"/>
        <v>514720167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1074930905</v>
      </c>
      <c r="W10" s="65">
        <f t="shared" si="0"/>
        <v>1282664892</v>
      </c>
      <c r="X10" s="65">
        <f t="shared" si="0"/>
        <v>-207733987</v>
      </c>
      <c r="Y10" s="66">
        <f>+IF(W10&lt;&gt;0,(X10/W10)*100,0)</f>
        <v>-16.195499564667276</v>
      </c>
      <c r="Z10" s="67">
        <f t="shared" si="0"/>
        <v>1738128746</v>
      </c>
    </row>
    <row r="11" spans="1:26" ht="12.75">
      <c r="A11" s="57" t="s">
        <v>36</v>
      </c>
      <c r="B11" s="18">
        <v>0</v>
      </c>
      <c r="C11" s="18">
        <v>0</v>
      </c>
      <c r="D11" s="58">
        <v>537137941</v>
      </c>
      <c r="E11" s="59">
        <v>542860884</v>
      </c>
      <c r="F11" s="59">
        <v>53229399</v>
      </c>
      <c r="G11" s="59">
        <v>31722725</v>
      </c>
      <c r="H11" s="59">
        <v>54252087</v>
      </c>
      <c r="I11" s="59">
        <v>139204211</v>
      </c>
      <c r="J11" s="59">
        <v>43316035</v>
      </c>
      <c r="K11" s="59">
        <v>46629871</v>
      </c>
      <c r="L11" s="59">
        <v>42304061</v>
      </c>
      <c r="M11" s="59">
        <v>132249967</v>
      </c>
      <c r="N11" s="59">
        <v>43723286</v>
      </c>
      <c r="O11" s="59">
        <v>47259596</v>
      </c>
      <c r="P11" s="59">
        <v>42813565</v>
      </c>
      <c r="Q11" s="59">
        <v>133796447</v>
      </c>
      <c r="R11" s="59">
        <v>0</v>
      </c>
      <c r="S11" s="59">
        <v>0</v>
      </c>
      <c r="T11" s="59">
        <v>0</v>
      </c>
      <c r="U11" s="59">
        <v>0</v>
      </c>
      <c r="V11" s="59">
        <v>405250625</v>
      </c>
      <c r="W11" s="59">
        <v>386866894</v>
      </c>
      <c r="X11" s="59">
        <v>18383731</v>
      </c>
      <c r="Y11" s="60">
        <v>4.75</v>
      </c>
      <c r="Z11" s="61">
        <v>542860884</v>
      </c>
    </row>
    <row r="12" spans="1:26" ht="12.75">
      <c r="A12" s="57" t="s">
        <v>37</v>
      </c>
      <c r="B12" s="18">
        <v>0</v>
      </c>
      <c r="C12" s="18">
        <v>0</v>
      </c>
      <c r="D12" s="58">
        <v>26021111</v>
      </c>
      <c r="E12" s="59">
        <v>22944858</v>
      </c>
      <c r="F12" s="59">
        <v>1390476</v>
      </c>
      <c r="G12" s="59">
        <v>1390476</v>
      </c>
      <c r="H12" s="59">
        <v>1317023</v>
      </c>
      <c r="I12" s="59">
        <v>4097975</v>
      </c>
      <c r="J12" s="59">
        <v>894939</v>
      </c>
      <c r="K12" s="59">
        <v>868572</v>
      </c>
      <c r="L12" s="59">
        <v>649428</v>
      </c>
      <c r="M12" s="59">
        <v>2412939</v>
      </c>
      <c r="N12" s="59">
        <v>649428</v>
      </c>
      <c r="O12" s="59">
        <v>5819808</v>
      </c>
      <c r="P12" s="59">
        <v>649428</v>
      </c>
      <c r="Q12" s="59">
        <v>7118664</v>
      </c>
      <c r="R12" s="59">
        <v>0</v>
      </c>
      <c r="S12" s="59">
        <v>0</v>
      </c>
      <c r="T12" s="59">
        <v>0</v>
      </c>
      <c r="U12" s="59">
        <v>0</v>
      </c>
      <c r="V12" s="59">
        <v>13629578</v>
      </c>
      <c r="W12" s="59">
        <v>12173398</v>
      </c>
      <c r="X12" s="59">
        <v>1456180</v>
      </c>
      <c r="Y12" s="60">
        <v>11.96</v>
      </c>
      <c r="Z12" s="61">
        <v>22944858</v>
      </c>
    </row>
    <row r="13" spans="1:26" ht="12.75">
      <c r="A13" s="57" t="s">
        <v>106</v>
      </c>
      <c r="B13" s="18">
        <v>0</v>
      </c>
      <c r="C13" s="18">
        <v>0</v>
      </c>
      <c r="D13" s="58">
        <v>505025899</v>
      </c>
      <c r="E13" s="59">
        <v>202000000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177025740</v>
      </c>
      <c r="X13" s="59">
        <v>-177025740</v>
      </c>
      <c r="Y13" s="60">
        <v>-100</v>
      </c>
      <c r="Z13" s="61">
        <v>202000000</v>
      </c>
    </row>
    <row r="14" spans="1:26" ht="12.75">
      <c r="A14" s="57" t="s">
        <v>38</v>
      </c>
      <c r="B14" s="18">
        <v>0</v>
      </c>
      <c r="C14" s="18">
        <v>0</v>
      </c>
      <c r="D14" s="58">
        <v>367066166</v>
      </c>
      <c r="E14" s="59">
        <v>568489354</v>
      </c>
      <c r="F14" s="59">
        <v>0</v>
      </c>
      <c r="G14" s="59">
        <v>0</v>
      </c>
      <c r="H14" s="59">
        <v>159638</v>
      </c>
      <c r="I14" s="59">
        <v>159638</v>
      </c>
      <c r="J14" s="59">
        <v>0</v>
      </c>
      <c r="K14" s="59">
        <v>129193815</v>
      </c>
      <c r="L14" s="59">
        <v>103352077</v>
      </c>
      <c r="M14" s="59">
        <v>232545892</v>
      </c>
      <c r="N14" s="59">
        <v>47700902</v>
      </c>
      <c r="O14" s="59">
        <v>0</v>
      </c>
      <c r="P14" s="59">
        <v>0</v>
      </c>
      <c r="Q14" s="59">
        <v>47700902</v>
      </c>
      <c r="R14" s="59">
        <v>0</v>
      </c>
      <c r="S14" s="59">
        <v>0</v>
      </c>
      <c r="T14" s="59">
        <v>0</v>
      </c>
      <c r="U14" s="59">
        <v>0</v>
      </c>
      <c r="V14" s="59">
        <v>280406432</v>
      </c>
      <c r="W14" s="59">
        <v>355868906</v>
      </c>
      <c r="X14" s="59">
        <v>-75462474</v>
      </c>
      <c r="Y14" s="60">
        <v>-21.21</v>
      </c>
      <c r="Z14" s="61">
        <v>568489354</v>
      </c>
    </row>
    <row r="15" spans="1:26" ht="12.75">
      <c r="A15" s="57" t="s">
        <v>39</v>
      </c>
      <c r="B15" s="18">
        <v>0</v>
      </c>
      <c r="C15" s="18">
        <v>0</v>
      </c>
      <c r="D15" s="58">
        <v>1030809898</v>
      </c>
      <c r="E15" s="59">
        <v>945026365</v>
      </c>
      <c r="F15" s="59">
        <v>109550</v>
      </c>
      <c r="G15" s="59">
        <v>754271</v>
      </c>
      <c r="H15" s="59">
        <v>85610</v>
      </c>
      <c r="I15" s="59">
        <v>949431</v>
      </c>
      <c r="J15" s="59">
        <v>3314495</v>
      </c>
      <c r="K15" s="59">
        <v>244758994</v>
      </c>
      <c r="L15" s="59">
        <v>95352053</v>
      </c>
      <c r="M15" s="59">
        <v>343425542</v>
      </c>
      <c r="N15" s="59">
        <v>40897541</v>
      </c>
      <c r="O15" s="59">
        <v>94100451</v>
      </c>
      <c r="P15" s="59">
        <v>1093244</v>
      </c>
      <c r="Q15" s="59">
        <v>136091236</v>
      </c>
      <c r="R15" s="59">
        <v>0</v>
      </c>
      <c r="S15" s="59">
        <v>0</v>
      </c>
      <c r="T15" s="59">
        <v>0</v>
      </c>
      <c r="U15" s="59">
        <v>0</v>
      </c>
      <c r="V15" s="59">
        <v>480466209</v>
      </c>
      <c r="W15" s="59">
        <v>668068222</v>
      </c>
      <c r="X15" s="59">
        <v>-187602013</v>
      </c>
      <c r="Y15" s="60">
        <v>-28.08</v>
      </c>
      <c r="Z15" s="61">
        <v>945026365</v>
      </c>
    </row>
    <row r="16" spans="1:26" ht="12.75">
      <c r="A16" s="57" t="s">
        <v>34</v>
      </c>
      <c r="B16" s="18">
        <v>0</v>
      </c>
      <c r="C16" s="18">
        <v>0</v>
      </c>
      <c r="D16" s="58">
        <v>154718000</v>
      </c>
      <c r="E16" s="59">
        <v>153718000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115288506</v>
      </c>
      <c r="X16" s="59">
        <v>-115288506</v>
      </c>
      <c r="Y16" s="60">
        <v>-100</v>
      </c>
      <c r="Z16" s="61">
        <v>153718000</v>
      </c>
    </row>
    <row r="17" spans="1:26" ht="12.75">
      <c r="A17" s="57" t="s">
        <v>40</v>
      </c>
      <c r="B17" s="18">
        <v>0</v>
      </c>
      <c r="C17" s="18">
        <v>0</v>
      </c>
      <c r="D17" s="58">
        <v>867679198</v>
      </c>
      <c r="E17" s="59">
        <v>523060757</v>
      </c>
      <c r="F17" s="59">
        <v>1644607</v>
      </c>
      <c r="G17" s="59">
        <v>7821817</v>
      </c>
      <c r="H17" s="59">
        <v>2552610</v>
      </c>
      <c r="I17" s="59">
        <v>12019034</v>
      </c>
      <c r="J17" s="59">
        <v>14654560</v>
      </c>
      <c r="K17" s="59">
        <v>9840141</v>
      </c>
      <c r="L17" s="59">
        <v>11879730</v>
      </c>
      <c r="M17" s="59">
        <v>36374431</v>
      </c>
      <c r="N17" s="59">
        <v>7060811</v>
      </c>
      <c r="O17" s="59">
        <v>8422811</v>
      </c>
      <c r="P17" s="59">
        <v>14009506</v>
      </c>
      <c r="Q17" s="59">
        <v>29493128</v>
      </c>
      <c r="R17" s="59">
        <v>0</v>
      </c>
      <c r="S17" s="59">
        <v>0</v>
      </c>
      <c r="T17" s="59">
        <v>0</v>
      </c>
      <c r="U17" s="59">
        <v>0</v>
      </c>
      <c r="V17" s="59">
        <v>77886593</v>
      </c>
      <c r="W17" s="59">
        <v>420724579</v>
      </c>
      <c r="X17" s="59">
        <v>-342837986</v>
      </c>
      <c r="Y17" s="60">
        <v>-81.49</v>
      </c>
      <c r="Z17" s="61">
        <v>523060757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3488458213</v>
      </c>
      <c r="E18" s="71">
        <f t="shared" si="1"/>
        <v>2958100218</v>
      </c>
      <c r="F18" s="71">
        <f t="shared" si="1"/>
        <v>56374032</v>
      </c>
      <c r="G18" s="71">
        <f t="shared" si="1"/>
        <v>41689289</v>
      </c>
      <c r="H18" s="71">
        <f t="shared" si="1"/>
        <v>58366968</v>
      </c>
      <c r="I18" s="71">
        <f t="shared" si="1"/>
        <v>156430289</v>
      </c>
      <c r="J18" s="71">
        <f t="shared" si="1"/>
        <v>62180029</v>
      </c>
      <c r="K18" s="71">
        <f t="shared" si="1"/>
        <v>431291393</v>
      </c>
      <c r="L18" s="71">
        <f t="shared" si="1"/>
        <v>253537349</v>
      </c>
      <c r="M18" s="71">
        <f t="shared" si="1"/>
        <v>747008771</v>
      </c>
      <c r="N18" s="71">
        <f t="shared" si="1"/>
        <v>140031968</v>
      </c>
      <c r="O18" s="71">
        <f t="shared" si="1"/>
        <v>155602666</v>
      </c>
      <c r="P18" s="71">
        <f t="shared" si="1"/>
        <v>58565743</v>
      </c>
      <c r="Q18" s="71">
        <f t="shared" si="1"/>
        <v>354200377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1257639437</v>
      </c>
      <c r="W18" s="71">
        <f t="shared" si="1"/>
        <v>2136016245</v>
      </c>
      <c r="X18" s="71">
        <f t="shared" si="1"/>
        <v>-878376808</v>
      </c>
      <c r="Y18" s="66">
        <f>+IF(W18&lt;&gt;0,(X18/W18)*100,0)</f>
        <v>-41.12219698965819</v>
      </c>
      <c r="Z18" s="72">
        <f t="shared" si="1"/>
        <v>2958100218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-1874308878</v>
      </c>
      <c r="E19" s="75">
        <f t="shared" si="2"/>
        <v>-1219971472</v>
      </c>
      <c r="F19" s="75">
        <f t="shared" si="2"/>
        <v>-8055074</v>
      </c>
      <c r="G19" s="75">
        <f t="shared" si="2"/>
        <v>222569351</v>
      </c>
      <c r="H19" s="75">
        <f t="shared" si="2"/>
        <v>6197025</v>
      </c>
      <c r="I19" s="75">
        <f t="shared" si="2"/>
        <v>220711302</v>
      </c>
      <c r="J19" s="75">
        <f t="shared" si="2"/>
        <v>-23578062</v>
      </c>
      <c r="K19" s="75">
        <f t="shared" si="2"/>
        <v>-343420922</v>
      </c>
      <c r="L19" s="75">
        <f t="shared" si="2"/>
        <v>-196940640</v>
      </c>
      <c r="M19" s="75">
        <f t="shared" si="2"/>
        <v>-563939624</v>
      </c>
      <c r="N19" s="75">
        <f t="shared" si="2"/>
        <v>-77738260</v>
      </c>
      <c r="O19" s="75">
        <f t="shared" si="2"/>
        <v>83046356</v>
      </c>
      <c r="P19" s="75">
        <f t="shared" si="2"/>
        <v>155211694</v>
      </c>
      <c r="Q19" s="75">
        <f t="shared" si="2"/>
        <v>160519790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-182708532</v>
      </c>
      <c r="W19" s="75">
        <f>IF(E10=E18,0,W10-W18)</f>
        <v>-853351353</v>
      </c>
      <c r="X19" s="75">
        <f t="shared" si="2"/>
        <v>670642821</v>
      </c>
      <c r="Y19" s="76">
        <f>+IF(W19&lt;&gt;0,(X19/W19)*100,0)</f>
        <v>-78.58929603173664</v>
      </c>
      <c r="Z19" s="77">
        <f t="shared" si="2"/>
        <v>-1219971472</v>
      </c>
    </row>
    <row r="20" spans="1:26" ht="20.25">
      <c r="A20" s="78" t="s">
        <v>43</v>
      </c>
      <c r="B20" s="79">
        <v>0</v>
      </c>
      <c r="C20" s="79">
        <v>0</v>
      </c>
      <c r="D20" s="80">
        <v>216962997</v>
      </c>
      <c r="E20" s="81">
        <v>216762997</v>
      </c>
      <c r="F20" s="81">
        <v>0</v>
      </c>
      <c r="G20" s="81">
        <v>0</v>
      </c>
      <c r="H20" s="81">
        <v>12794988</v>
      </c>
      <c r="I20" s="81">
        <v>12794988</v>
      </c>
      <c r="J20" s="81">
        <v>3948381</v>
      </c>
      <c r="K20" s="81">
        <v>10791846</v>
      </c>
      <c r="L20" s="81">
        <v>0</v>
      </c>
      <c r="M20" s="81">
        <v>14740227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27535215</v>
      </c>
      <c r="W20" s="81">
        <v>162588916</v>
      </c>
      <c r="X20" s="81">
        <v>-135053701</v>
      </c>
      <c r="Y20" s="82">
        <v>-83.06</v>
      </c>
      <c r="Z20" s="83">
        <v>216762997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-1657345881</v>
      </c>
      <c r="E22" s="93">
        <f t="shared" si="3"/>
        <v>-1003208475</v>
      </c>
      <c r="F22" s="93">
        <f t="shared" si="3"/>
        <v>-8055074</v>
      </c>
      <c r="G22" s="93">
        <f t="shared" si="3"/>
        <v>222569351</v>
      </c>
      <c r="H22" s="93">
        <f t="shared" si="3"/>
        <v>18992013</v>
      </c>
      <c r="I22" s="93">
        <f t="shared" si="3"/>
        <v>233506290</v>
      </c>
      <c r="J22" s="93">
        <f t="shared" si="3"/>
        <v>-19629681</v>
      </c>
      <c r="K22" s="93">
        <f t="shared" si="3"/>
        <v>-332629076</v>
      </c>
      <c r="L22" s="93">
        <f t="shared" si="3"/>
        <v>-196940640</v>
      </c>
      <c r="M22" s="93">
        <f t="shared" si="3"/>
        <v>-549199397</v>
      </c>
      <c r="N22" s="93">
        <f t="shared" si="3"/>
        <v>-77738260</v>
      </c>
      <c r="O22" s="93">
        <f t="shared" si="3"/>
        <v>83046356</v>
      </c>
      <c r="P22" s="93">
        <f t="shared" si="3"/>
        <v>155211694</v>
      </c>
      <c r="Q22" s="93">
        <f t="shared" si="3"/>
        <v>160519790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-155173317</v>
      </c>
      <c r="W22" s="93">
        <f t="shared" si="3"/>
        <v>-690762437</v>
      </c>
      <c r="X22" s="93">
        <f t="shared" si="3"/>
        <v>535589120</v>
      </c>
      <c r="Y22" s="94">
        <f>+IF(W22&lt;&gt;0,(X22/W22)*100,0)</f>
        <v>-77.53593584591513</v>
      </c>
      <c r="Z22" s="95">
        <f t="shared" si="3"/>
        <v>-1003208475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-1657345881</v>
      </c>
      <c r="E24" s="75">
        <f t="shared" si="4"/>
        <v>-1003208475</v>
      </c>
      <c r="F24" s="75">
        <f t="shared" si="4"/>
        <v>-8055074</v>
      </c>
      <c r="G24" s="75">
        <f t="shared" si="4"/>
        <v>222569351</v>
      </c>
      <c r="H24" s="75">
        <f t="shared" si="4"/>
        <v>18992013</v>
      </c>
      <c r="I24" s="75">
        <f t="shared" si="4"/>
        <v>233506290</v>
      </c>
      <c r="J24" s="75">
        <f t="shared" si="4"/>
        <v>-19629681</v>
      </c>
      <c r="K24" s="75">
        <f t="shared" si="4"/>
        <v>-332629076</v>
      </c>
      <c r="L24" s="75">
        <f t="shared" si="4"/>
        <v>-196940640</v>
      </c>
      <c r="M24" s="75">
        <f t="shared" si="4"/>
        <v>-549199397</v>
      </c>
      <c r="N24" s="75">
        <f t="shared" si="4"/>
        <v>-77738260</v>
      </c>
      <c r="O24" s="75">
        <f t="shared" si="4"/>
        <v>83046356</v>
      </c>
      <c r="P24" s="75">
        <f t="shared" si="4"/>
        <v>155211694</v>
      </c>
      <c r="Q24" s="75">
        <f t="shared" si="4"/>
        <v>160519790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-155173317</v>
      </c>
      <c r="W24" s="75">
        <f t="shared" si="4"/>
        <v>-690762437</v>
      </c>
      <c r="X24" s="75">
        <f t="shared" si="4"/>
        <v>535589120</v>
      </c>
      <c r="Y24" s="76">
        <f>+IF(W24&lt;&gt;0,(X24/W24)*100,0)</f>
        <v>-77.53593584591513</v>
      </c>
      <c r="Z24" s="77">
        <f t="shared" si="4"/>
        <v>-1003208475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229981465</v>
      </c>
      <c r="E27" s="104">
        <v>241445055</v>
      </c>
      <c r="F27" s="104">
        <v>0</v>
      </c>
      <c r="G27" s="104">
        <v>9946636</v>
      </c>
      <c r="H27" s="104">
        <v>3433375</v>
      </c>
      <c r="I27" s="104">
        <v>13380011</v>
      </c>
      <c r="J27" s="104">
        <v>16957931</v>
      </c>
      <c r="K27" s="104">
        <v>18871670</v>
      </c>
      <c r="L27" s="104">
        <v>35251295</v>
      </c>
      <c r="M27" s="104">
        <v>71080896</v>
      </c>
      <c r="N27" s="104">
        <v>154343</v>
      </c>
      <c r="O27" s="104">
        <v>4310331</v>
      </c>
      <c r="P27" s="104">
        <v>32066657</v>
      </c>
      <c r="Q27" s="104">
        <v>36531331</v>
      </c>
      <c r="R27" s="104">
        <v>0</v>
      </c>
      <c r="S27" s="104">
        <v>0</v>
      </c>
      <c r="T27" s="104">
        <v>0</v>
      </c>
      <c r="U27" s="104">
        <v>0</v>
      </c>
      <c r="V27" s="104">
        <v>120992238</v>
      </c>
      <c r="W27" s="104">
        <v>175705636</v>
      </c>
      <c r="X27" s="104">
        <v>-54713398</v>
      </c>
      <c r="Y27" s="105">
        <v>-31.14</v>
      </c>
      <c r="Z27" s="106">
        <v>241445055</v>
      </c>
    </row>
    <row r="28" spans="1:26" ht="12.75">
      <c r="A28" s="107" t="s">
        <v>47</v>
      </c>
      <c r="B28" s="18">
        <v>0</v>
      </c>
      <c r="C28" s="18">
        <v>0</v>
      </c>
      <c r="D28" s="58">
        <v>209041955</v>
      </c>
      <c r="E28" s="59">
        <v>208624848</v>
      </c>
      <c r="F28" s="59">
        <v>0</v>
      </c>
      <c r="G28" s="59">
        <v>9946636</v>
      </c>
      <c r="H28" s="59">
        <v>3433375</v>
      </c>
      <c r="I28" s="59">
        <v>13380011</v>
      </c>
      <c r="J28" s="59">
        <v>15218122</v>
      </c>
      <c r="K28" s="59">
        <v>18823742</v>
      </c>
      <c r="L28" s="59">
        <v>30927652</v>
      </c>
      <c r="M28" s="59">
        <v>64969516</v>
      </c>
      <c r="N28" s="59">
        <v>0</v>
      </c>
      <c r="O28" s="59">
        <v>3389646</v>
      </c>
      <c r="P28" s="59">
        <v>29660383</v>
      </c>
      <c r="Q28" s="59">
        <v>33050029</v>
      </c>
      <c r="R28" s="59">
        <v>0</v>
      </c>
      <c r="S28" s="59">
        <v>0</v>
      </c>
      <c r="T28" s="59">
        <v>0</v>
      </c>
      <c r="U28" s="59">
        <v>0</v>
      </c>
      <c r="V28" s="59">
        <v>111399556</v>
      </c>
      <c r="W28" s="59">
        <v>152603043</v>
      </c>
      <c r="X28" s="59">
        <v>-41203487</v>
      </c>
      <c r="Y28" s="60">
        <v>-27</v>
      </c>
      <c r="Z28" s="61">
        <v>208624848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20939510</v>
      </c>
      <c r="E31" s="59">
        <v>32820207</v>
      </c>
      <c r="F31" s="59">
        <v>0</v>
      </c>
      <c r="G31" s="59">
        <v>0</v>
      </c>
      <c r="H31" s="59">
        <v>0</v>
      </c>
      <c r="I31" s="59">
        <v>0</v>
      </c>
      <c r="J31" s="59">
        <v>1739809</v>
      </c>
      <c r="K31" s="59">
        <v>47928</v>
      </c>
      <c r="L31" s="59">
        <v>4323643</v>
      </c>
      <c r="M31" s="59">
        <v>6111380</v>
      </c>
      <c r="N31" s="59">
        <v>154343</v>
      </c>
      <c r="O31" s="59">
        <v>920685</v>
      </c>
      <c r="P31" s="59">
        <v>2406274</v>
      </c>
      <c r="Q31" s="59">
        <v>3481302</v>
      </c>
      <c r="R31" s="59">
        <v>0</v>
      </c>
      <c r="S31" s="59">
        <v>0</v>
      </c>
      <c r="T31" s="59">
        <v>0</v>
      </c>
      <c r="U31" s="59">
        <v>0</v>
      </c>
      <c r="V31" s="59">
        <v>9592682</v>
      </c>
      <c r="W31" s="59">
        <v>23102593</v>
      </c>
      <c r="X31" s="59">
        <v>-13509911</v>
      </c>
      <c r="Y31" s="60">
        <v>-58.48</v>
      </c>
      <c r="Z31" s="61">
        <v>32820207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229981465</v>
      </c>
      <c r="E32" s="104">
        <f t="shared" si="5"/>
        <v>241445055</v>
      </c>
      <c r="F32" s="104">
        <f t="shared" si="5"/>
        <v>0</v>
      </c>
      <c r="G32" s="104">
        <f t="shared" si="5"/>
        <v>9946636</v>
      </c>
      <c r="H32" s="104">
        <f t="shared" si="5"/>
        <v>3433375</v>
      </c>
      <c r="I32" s="104">
        <f t="shared" si="5"/>
        <v>13380011</v>
      </c>
      <c r="J32" s="104">
        <f t="shared" si="5"/>
        <v>16957931</v>
      </c>
      <c r="K32" s="104">
        <f t="shared" si="5"/>
        <v>18871670</v>
      </c>
      <c r="L32" s="104">
        <f t="shared" si="5"/>
        <v>35251295</v>
      </c>
      <c r="M32" s="104">
        <f t="shared" si="5"/>
        <v>71080896</v>
      </c>
      <c r="N32" s="104">
        <f t="shared" si="5"/>
        <v>154343</v>
      </c>
      <c r="O32" s="104">
        <f t="shared" si="5"/>
        <v>4310331</v>
      </c>
      <c r="P32" s="104">
        <f t="shared" si="5"/>
        <v>32066657</v>
      </c>
      <c r="Q32" s="104">
        <f t="shared" si="5"/>
        <v>36531331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120992238</v>
      </c>
      <c r="W32" s="104">
        <f t="shared" si="5"/>
        <v>175705636</v>
      </c>
      <c r="X32" s="104">
        <f t="shared" si="5"/>
        <v>-54713398</v>
      </c>
      <c r="Y32" s="105">
        <f>+IF(W32&lt;&gt;0,(X32/W32)*100,0)</f>
        <v>-31.13923903954908</v>
      </c>
      <c r="Z32" s="106">
        <f t="shared" si="5"/>
        <v>241445055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-663738601</v>
      </c>
      <c r="E35" s="59">
        <v>-21064785</v>
      </c>
      <c r="F35" s="59">
        <v>652847904</v>
      </c>
      <c r="G35" s="59">
        <v>251864210</v>
      </c>
      <c r="H35" s="59">
        <v>51680090</v>
      </c>
      <c r="I35" s="59">
        <v>956392204</v>
      </c>
      <c r="J35" s="59">
        <v>-16663308</v>
      </c>
      <c r="K35" s="59">
        <v>63023863</v>
      </c>
      <c r="L35" s="59">
        <v>31592150</v>
      </c>
      <c r="M35" s="59">
        <v>77952705</v>
      </c>
      <c r="N35" s="59">
        <v>-9042688</v>
      </c>
      <c r="O35" s="59">
        <v>271252190</v>
      </c>
      <c r="P35" s="59">
        <v>326033765</v>
      </c>
      <c r="Q35" s="59">
        <v>588243267</v>
      </c>
      <c r="R35" s="59">
        <v>0</v>
      </c>
      <c r="S35" s="59">
        <v>0</v>
      </c>
      <c r="T35" s="59">
        <v>0</v>
      </c>
      <c r="U35" s="59">
        <v>0</v>
      </c>
      <c r="V35" s="59">
        <v>1622588176</v>
      </c>
      <c r="W35" s="59">
        <v>-8521634</v>
      </c>
      <c r="X35" s="59">
        <v>1631109810</v>
      </c>
      <c r="Y35" s="60">
        <v>-19140.81</v>
      </c>
      <c r="Z35" s="61">
        <v>-21064785</v>
      </c>
    </row>
    <row r="36" spans="1:26" ht="12.75">
      <c r="A36" s="57" t="s">
        <v>53</v>
      </c>
      <c r="B36" s="18">
        <v>0</v>
      </c>
      <c r="C36" s="18">
        <v>0</v>
      </c>
      <c r="D36" s="58">
        <v>229981465</v>
      </c>
      <c r="E36" s="59">
        <v>241445055</v>
      </c>
      <c r="F36" s="59">
        <v>143657059</v>
      </c>
      <c r="G36" s="59">
        <v>9946636</v>
      </c>
      <c r="H36" s="59">
        <v>3433375</v>
      </c>
      <c r="I36" s="59">
        <v>157037070</v>
      </c>
      <c r="J36" s="59">
        <v>16957931</v>
      </c>
      <c r="K36" s="59">
        <v>28846711</v>
      </c>
      <c r="L36" s="59">
        <v>35251295</v>
      </c>
      <c r="M36" s="59">
        <v>81055937</v>
      </c>
      <c r="N36" s="59">
        <v>154343</v>
      </c>
      <c r="O36" s="59">
        <v>4310331</v>
      </c>
      <c r="P36" s="59">
        <v>32066657</v>
      </c>
      <c r="Q36" s="59">
        <v>36531331</v>
      </c>
      <c r="R36" s="59">
        <v>0</v>
      </c>
      <c r="S36" s="59">
        <v>0</v>
      </c>
      <c r="T36" s="59">
        <v>0</v>
      </c>
      <c r="U36" s="59">
        <v>0</v>
      </c>
      <c r="V36" s="59">
        <v>274624338</v>
      </c>
      <c r="W36" s="59">
        <v>175705636</v>
      </c>
      <c r="X36" s="59">
        <v>98918702</v>
      </c>
      <c r="Y36" s="60">
        <v>56.3</v>
      </c>
      <c r="Z36" s="61">
        <v>241445055</v>
      </c>
    </row>
    <row r="37" spans="1:26" ht="12.75">
      <c r="A37" s="57" t="s">
        <v>54</v>
      </c>
      <c r="B37" s="18">
        <v>0</v>
      </c>
      <c r="C37" s="18">
        <v>0</v>
      </c>
      <c r="D37" s="58">
        <v>556637461</v>
      </c>
      <c r="E37" s="59">
        <v>556637461</v>
      </c>
      <c r="F37" s="59">
        <v>640834860</v>
      </c>
      <c r="G37" s="59">
        <v>39241480</v>
      </c>
      <c r="H37" s="59">
        <v>35961800</v>
      </c>
      <c r="I37" s="59">
        <v>716038140</v>
      </c>
      <c r="J37" s="59">
        <v>19924295</v>
      </c>
      <c r="K37" s="59">
        <v>441797995</v>
      </c>
      <c r="L37" s="59">
        <v>263784066</v>
      </c>
      <c r="M37" s="59">
        <v>725506356</v>
      </c>
      <c r="N37" s="59">
        <v>68663584</v>
      </c>
      <c r="O37" s="59">
        <v>192516146</v>
      </c>
      <c r="P37" s="59">
        <v>202888710</v>
      </c>
      <c r="Q37" s="59">
        <v>464068440</v>
      </c>
      <c r="R37" s="59">
        <v>0</v>
      </c>
      <c r="S37" s="59">
        <v>0</v>
      </c>
      <c r="T37" s="59">
        <v>0</v>
      </c>
      <c r="U37" s="59">
        <v>0</v>
      </c>
      <c r="V37" s="59">
        <v>1905612936</v>
      </c>
      <c r="W37" s="59">
        <v>417478095</v>
      </c>
      <c r="X37" s="59">
        <v>1488134841</v>
      </c>
      <c r="Y37" s="60">
        <v>356.46</v>
      </c>
      <c r="Z37" s="61">
        <v>556637461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686244</v>
      </c>
      <c r="G38" s="59">
        <v>0</v>
      </c>
      <c r="H38" s="59">
        <v>159638</v>
      </c>
      <c r="I38" s="59">
        <v>845882</v>
      </c>
      <c r="J38" s="59">
        <v>0</v>
      </c>
      <c r="K38" s="59">
        <v>0</v>
      </c>
      <c r="L38" s="59">
        <v>0</v>
      </c>
      <c r="M38" s="59">
        <v>0</v>
      </c>
      <c r="N38" s="59">
        <v>186316</v>
      </c>
      <c r="O38" s="59">
        <v>0</v>
      </c>
      <c r="P38" s="59">
        <v>0</v>
      </c>
      <c r="Q38" s="59">
        <v>186316</v>
      </c>
      <c r="R38" s="59">
        <v>0</v>
      </c>
      <c r="S38" s="59">
        <v>0</v>
      </c>
      <c r="T38" s="59">
        <v>0</v>
      </c>
      <c r="U38" s="59">
        <v>0</v>
      </c>
      <c r="V38" s="59">
        <v>1032198</v>
      </c>
      <c r="W38" s="59">
        <v>0</v>
      </c>
      <c r="X38" s="59">
        <v>1032198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-990394597</v>
      </c>
      <c r="E39" s="59">
        <v>-990394597</v>
      </c>
      <c r="F39" s="59">
        <v>154983853</v>
      </c>
      <c r="G39" s="59">
        <v>222569367</v>
      </c>
      <c r="H39" s="59">
        <v>18992028</v>
      </c>
      <c r="I39" s="59">
        <v>396545248</v>
      </c>
      <c r="J39" s="59">
        <v>-19629671</v>
      </c>
      <c r="K39" s="59">
        <v>-349927425</v>
      </c>
      <c r="L39" s="59">
        <v>-196940625</v>
      </c>
      <c r="M39" s="59">
        <v>-566497721</v>
      </c>
      <c r="N39" s="59">
        <v>-77738245</v>
      </c>
      <c r="O39" s="59">
        <v>83046376</v>
      </c>
      <c r="P39" s="59">
        <v>-24905569</v>
      </c>
      <c r="Q39" s="59">
        <v>-19597438</v>
      </c>
      <c r="R39" s="59">
        <v>0</v>
      </c>
      <c r="S39" s="59">
        <v>0</v>
      </c>
      <c r="T39" s="59">
        <v>0</v>
      </c>
      <c r="U39" s="59">
        <v>0</v>
      </c>
      <c r="V39" s="59">
        <v>-189549911</v>
      </c>
      <c r="W39" s="59">
        <v>-742795983</v>
      </c>
      <c r="X39" s="59">
        <v>553246072</v>
      </c>
      <c r="Y39" s="60">
        <v>-74.48</v>
      </c>
      <c r="Z39" s="61">
        <v>-990394597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-2481601849</v>
      </c>
      <c r="E42" s="59">
        <v>-2554269753</v>
      </c>
      <c r="F42" s="59">
        <v>-56374032</v>
      </c>
      <c r="G42" s="59">
        <v>-41670061</v>
      </c>
      <c r="H42" s="59">
        <v>-58366968</v>
      </c>
      <c r="I42" s="59">
        <v>-156411061</v>
      </c>
      <c r="J42" s="59">
        <v>-62180029</v>
      </c>
      <c r="K42" s="59">
        <v>-431291393</v>
      </c>
      <c r="L42" s="59">
        <v>-253537349</v>
      </c>
      <c r="M42" s="59">
        <v>-747008771</v>
      </c>
      <c r="N42" s="59">
        <v>-140031968</v>
      </c>
      <c r="O42" s="59">
        <v>-155602666</v>
      </c>
      <c r="P42" s="59">
        <v>-58565743</v>
      </c>
      <c r="Q42" s="59">
        <v>-354200377</v>
      </c>
      <c r="R42" s="59">
        <v>0</v>
      </c>
      <c r="S42" s="59">
        <v>0</v>
      </c>
      <c r="T42" s="59">
        <v>0</v>
      </c>
      <c r="U42" s="59">
        <v>0</v>
      </c>
      <c r="V42" s="59">
        <v>-1257620209</v>
      </c>
      <c r="W42" s="59">
        <v>-1777284317</v>
      </c>
      <c r="X42" s="59">
        <v>519664108</v>
      </c>
      <c r="Y42" s="60">
        <v>-29.24</v>
      </c>
      <c r="Z42" s="61">
        <v>-2554269753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162273</v>
      </c>
      <c r="G44" s="59">
        <v>-152692</v>
      </c>
      <c r="H44" s="59">
        <v>513</v>
      </c>
      <c r="I44" s="59">
        <v>10094</v>
      </c>
      <c r="J44" s="59">
        <v>-8046</v>
      </c>
      <c r="K44" s="59">
        <v>33131</v>
      </c>
      <c r="L44" s="59">
        <v>2993</v>
      </c>
      <c r="M44" s="59">
        <v>28078</v>
      </c>
      <c r="N44" s="59">
        <v>-52198</v>
      </c>
      <c r="O44" s="59">
        <v>45419</v>
      </c>
      <c r="P44" s="59">
        <v>-15643</v>
      </c>
      <c r="Q44" s="59">
        <v>-22422</v>
      </c>
      <c r="R44" s="59">
        <v>0</v>
      </c>
      <c r="S44" s="59">
        <v>0</v>
      </c>
      <c r="T44" s="59">
        <v>0</v>
      </c>
      <c r="U44" s="59">
        <v>0</v>
      </c>
      <c r="V44" s="59">
        <v>15750</v>
      </c>
      <c r="W44" s="59">
        <v>0</v>
      </c>
      <c r="X44" s="59">
        <v>15750</v>
      </c>
      <c r="Y44" s="60">
        <v>0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-2481601849</v>
      </c>
      <c r="E45" s="104">
        <v>-2554269753</v>
      </c>
      <c r="F45" s="104">
        <v>97061671</v>
      </c>
      <c r="G45" s="104">
        <f>+F45+G42+G43+G44+G83</f>
        <v>55238918</v>
      </c>
      <c r="H45" s="104">
        <f>+G45+H42+H43+H44+H83</f>
        <v>-3127537</v>
      </c>
      <c r="I45" s="104">
        <f>+H45</f>
        <v>-3127537</v>
      </c>
      <c r="J45" s="104">
        <f>+H45+J42+J43+J44+J83</f>
        <v>-65315612</v>
      </c>
      <c r="K45" s="104">
        <f>+J45+K42+K43+K44+K83</f>
        <v>-571943961</v>
      </c>
      <c r="L45" s="104">
        <f>+K45+L42+L43+L44+L83</f>
        <v>-825478317</v>
      </c>
      <c r="M45" s="104">
        <f>+L45</f>
        <v>-825478317</v>
      </c>
      <c r="N45" s="104">
        <f>+L45+N42+N43+N44+N83</f>
        <v>-965562483</v>
      </c>
      <c r="O45" s="104">
        <f>+N45+O42+O43+O44+O83</f>
        <v>-1121119730</v>
      </c>
      <c r="P45" s="104">
        <f>+O45+P42+P43+P44+P83</f>
        <v>-1179701116</v>
      </c>
      <c r="Q45" s="104">
        <f>+P45</f>
        <v>-1179701116</v>
      </c>
      <c r="R45" s="104">
        <f>+P45+R42+R43+R44+R83</f>
        <v>-1179701116</v>
      </c>
      <c r="S45" s="104">
        <f>+R45+S42+S43+S44+S83</f>
        <v>-1179701116</v>
      </c>
      <c r="T45" s="104">
        <f>+S45+T42+T43+T44+T83</f>
        <v>-1179701116</v>
      </c>
      <c r="U45" s="104">
        <f>+T45</f>
        <v>-1179701116</v>
      </c>
      <c r="V45" s="104">
        <f>+U45</f>
        <v>-1179701116</v>
      </c>
      <c r="W45" s="104">
        <f>+W83+W42+W43+W44</f>
        <v>-1777284317</v>
      </c>
      <c r="X45" s="104">
        <f>+V45-W45</f>
        <v>597583201</v>
      </c>
      <c r="Y45" s="105">
        <f>+IF(W45&lt;&gt;0,+(X45/W45)*100,0)</f>
        <v>-33.62338795678463</v>
      </c>
      <c r="Z45" s="106">
        <v>-2554269753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189074047</v>
      </c>
      <c r="E68" s="20">
        <v>189074047</v>
      </c>
      <c r="F68" s="20">
        <v>14097261</v>
      </c>
      <c r="G68" s="20">
        <v>14097261</v>
      </c>
      <c r="H68" s="20">
        <v>14097261</v>
      </c>
      <c r="I68" s="20">
        <v>42291783</v>
      </c>
      <c r="J68" s="20">
        <v>10559322</v>
      </c>
      <c r="K68" s="20">
        <v>14097261</v>
      </c>
      <c r="L68" s="20">
        <v>14098169</v>
      </c>
      <c r="M68" s="20">
        <v>38754752</v>
      </c>
      <c r="N68" s="20">
        <v>14097261</v>
      </c>
      <c r="O68" s="20">
        <v>14091032</v>
      </c>
      <c r="P68" s="20">
        <v>17139793</v>
      </c>
      <c r="Q68" s="20">
        <v>45328086</v>
      </c>
      <c r="R68" s="20">
        <v>0</v>
      </c>
      <c r="S68" s="20">
        <v>0</v>
      </c>
      <c r="T68" s="20">
        <v>0</v>
      </c>
      <c r="U68" s="20">
        <v>0</v>
      </c>
      <c r="V68" s="20">
        <v>126374621</v>
      </c>
      <c r="W68" s="20">
        <v>141805530</v>
      </c>
      <c r="X68" s="20">
        <v>0</v>
      </c>
      <c r="Y68" s="19">
        <v>0</v>
      </c>
      <c r="Z68" s="22">
        <v>189074047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367221238</v>
      </c>
      <c r="E70" s="20">
        <v>500138678</v>
      </c>
      <c r="F70" s="20">
        <v>17242169</v>
      </c>
      <c r="G70" s="20">
        <v>9600543</v>
      </c>
      <c r="H70" s="20">
        <v>36118222</v>
      </c>
      <c r="I70" s="20">
        <v>62960934</v>
      </c>
      <c r="J70" s="20">
        <v>18869289</v>
      </c>
      <c r="K70" s="20">
        <v>13599412</v>
      </c>
      <c r="L70" s="20">
        <v>14201057</v>
      </c>
      <c r="M70" s="20">
        <v>46669758</v>
      </c>
      <c r="N70" s="20">
        <v>16995179</v>
      </c>
      <c r="O70" s="20">
        <v>3109388</v>
      </c>
      <c r="P70" s="20">
        <v>4256094</v>
      </c>
      <c r="Q70" s="20">
        <v>24360661</v>
      </c>
      <c r="R70" s="20">
        <v>0</v>
      </c>
      <c r="S70" s="20">
        <v>0</v>
      </c>
      <c r="T70" s="20">
        <v>0</v>
      </c>
      <c r="U70" s="20">
        <v>0</v>
      </c>
      <c r="V70" s="20">
        <v>133991353</v>
      </c>
      <c r="W70" s="20">
        <v>353427543</v>
      </c>
      <c r="X70" s="20">
        <v>0</v>
      </c>
      <c r="Y70" s="19">
        <v>0</v>
      </c>
      <c r="Z70" s="22">
        <v>500138678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83212735</v>
      </c>
      <c r="E71" s="20">
        <v>83212735</v>
      </c>
      <c r="F71" s="20">
        <v>-1831930</v>
      </c>
      <c r="G71" s="20">
        <v>7701067</v>
      </c>
      <c r="H71" s="20">
        <v>7842363</v>
      </c>
      <c r="I71" s="20">
        <v>13711500</v>
      </c>
      <c r="J71" s="20">
        <v>4376243</v>
      </c>
      <c r="K71" s="20">
        <v>6801998</v>
      </c>
      <c r="L71" s="20">
        <v>6794726</v>
      </c>
      <c r="M71" s="20">
        <v>17972967</v>
      </c>
      <c r="N71" s="20">
        <v>6755349</v>
      </c>
      <c r="O71" s="20">
        <v>6359544</v>
      </c>
      <c r="P71" s="20">
        <v>10644928</v>
      </c>
      <c r="Q71" s="20">
        <v>23759821</v>
      </c>
      <c r="R71" s="20">
        <v>0</v>
      </c>
      <c r="S71" s="20">
        <v>0</v>
      </c>
      <c r="T71" s="20">
        <v>0</v>
      </c>
      <c r="U71" s="20">
        <v>0</v>
      </c>
      <c r="V71" s="20">
        <v>55444288</v>
      </c>
      <c r="W71" s="20">
        <v>62409555</v>
      </c>
      <c r="X71" s="20">
        <v>0</v>
      </c>
      <c r="Y71" s="19">
        <v>0</v>
      </c>
      <c r="Z71" s="22">
        <v>83212735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45705481</v>
      </c>
      <c r="E72" s="20">
        <v>45705481</v>
      </c>
      <c r="F72" s="20">
        <v>2921171</v>
      </c>
      <c r="G72" s="20">
        <v>2674829</v>
      </c>
      <c r="H72" s="20">
        <v>2914126</v>
      </c>
      <c r="I72" s="20">
        <v>8510126</v>
      </c>
      <c r="J72" s="20">
        <v>1844088</v>
      </c>
      <c r="K72" s="20">
        <v>3032380</v>
      </c>
      <c r="L72" s="20">
        <v>2960946</v>
      </c>
      <c r="M72" s="20">
        <v>7837414</v>
      </c>
      <c r="N72" s="20">
        <v>3041222</v>
      </c>
      <c r="O72" s="20">
        <v>2988822</v>
      </c>
      <c r="P72" s="20">
        <v>3811922</v>
      </c>
      <c r="Q72" s="20">
        <v>9841966</v>
      </c>
      <c r="R72" s="20">
        <v>0</v>
      </c>
      <c r="S72" s="20">
        <v>0</v>
      </c>
      <c r="T72" s="20">
        <v>0</v>
      </c>
      <c r="U72" s="20">
        <v>0</v>
      </c>
      <c r="V72" s="20">
        <v>26189506</v>
      </c>
      <c r="W72" s="20">
        <v>34279110</v>
      </c>
      <c r="X72" s="20">
        <v>0</v>
      </c>
      <c r="Y72" s="19">
        <v>0</v>
      </c>
      <c r="Z72" s="22">
        <v>45705481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41481822</v>
      </c>
      <c r="E73" s="20">
        <v>41481822</v>
      </c>
      <c r="F73" s="20">
        <v>2825270</v>
      </c>
      <c r="G73" s="20">
        <v>2801725</v>
      </c>
      <c r="H73" s="20">
        <v>2830240</v>
      </c>
      <c r="I73" s="20">
        <v>8457235</v>
      </c>
      <c r="J73" s="20">
        <v>1816806</v>
      </c>
      <c r="K73" s="20">
        <v>2839642</v>
      </c>
      <c r="L73" s="20">
        <v>2840668</v>
      </c>
      <c r="M73" s="20">
        <v>7497116</v>
      </c>
      <c r="N73" s="20">
        <v>2840402</v>
      </c>
      <c r="O73" s="20">
        <v>2840615</v>
      </c>
      <c r="P73" s="20">
        <v>3570062</v>
      </c>
      <c r="Q73" s="20">
        <v>9251079</v>
      </c>
      <c r="R73" s="20">
        <v>0</v>
      </c>
      <c r="S73" s="20">
        <v>0</v>
      </c>
      <c r="T73" s="20">
        <v>0</v>
      </c>
      <c r="U73" s="20">
        <v>0</v>
      </c>
      <c r="V73" s="20">
        <v>25205430</v>
      </c>
      <c r="W73" s="20">
        <v>31111362</v>
      </c>
      <c r="X73" s="20">
        <v>0</v>
      </c>
      <c r="Y73" s="19">
        <v>0</v>
      </c>
      <c r="Z73" s="22">
        <v>41481822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24910000</v>
      </c>
      <c r="E75" s="29">
        <v>24910000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4492</v>
      </c>
      <c r="M75" s="29">
        <v>4492</v>
      </c>
      <c r="N75" s="29">
        <v>5949493</v>
      </c>
      <c r="O75" s="29">
        <v>5975792</v>
      </c>
      <c r="P75" s="29">
        <v>6009732</v>
      </c>
      <c r="Q75" s="29">
        <v>17935017</v>
      </c>
      <c r="R75" s="29">
        <v>0</v>
      </c>
      <c r="S75" s="29">
        <v>0</v>
      </c>
      <c r="T75" s="29">
        <v>0</v>
      </c>
      <c r="U75" s="29">
        <v>0</v>
      </c>
      <c r="V75" s="29">
        <v>17939509</v>
      </c>
      <c r="W75" s="29">
        <v>18682497</v>
      </c>
      <c r="X75" s="29">
        <v>0</v>
      </c>
      <c r="Y75" s="28">
        <v>0</v>
      </c>
      <c r="Z75" s="30">
        <v>24910000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>
        <v>153273430</v>
      </c>
      <c r="G83" s="20"/>
      <c r="H83" s="20"/>
      <c r="I83" s="20">
        <v>153273430</v>
      </c>
      <c r="J83" s="20"/>
      <c r="K83" s="20">
        <v>-75370087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153273430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14687477</v>
      </c>
      <c r="C5" s="18">
        <v>0</v>
      </c>
      <c r="D5" s="58">
        <v>13231688</v>
      </c>
      <c r="E5" s="59">
        <v>13231688</v>
      </c>
      <c r="F5" s="59">
        <v>7922748</v>
      </c>
      <c r="G5" s="59">
        <v>612966</v>
      </c>
      <c r="H5" s="59">
        <v>0</v>
      </c>
      <c r="I5" s="59">
        <v>8535714</v>
      </c>
      <c r="J5" s="59">
        <v>0</v>
      </c>
      <c r="K5" s="59">
        <v>636342</v>
      </c>
      <c r="L5" s="59">
        <v>636099</v>
      </c>
      <c r="M5" s="59">
        <v>1272441</v>
      </c>
      <c r="N5" s="59">
        <v>632026</v>
      </c>
      <c r="O5" s="59">
        <v>598186</v>
      </c>
      <c r="P5" s="59">
        <v>673592</v>
      </c>
      <c r="Q5" s="59">
        <v>1903804</v>
      </c>
      <c r="R5" s="59">
        <v>0</v>
      </c>
      <c r="S5" s="59">
        <v>0</v>
      </c>
      <c r="T5" s="59">
        <v>0</v>
      </c>
      <c r="U5" s="59">
        <v>0</v>
      </c>
      <c r="V5" s="59">
        <v>11711959</v>
      </c>
      <c r="W5" s="59">
        <v>12722952</v>
      </c>
      <c r="X5" s="59">
        <v>-1010993</v>
      </c>
      <c r="Y5" s="60">
        <v>-7.95</v>
      </c>
      <c r="Z5" s="61">
        <v>13231688</v>
      </c>
    </row>
    <row r="6" spans="1:26" ht="12.75">
      <c r="A6" s="57" t="s">
        <v>32</v>
      </c>
      <c r="B6" s="18">
        <v>34126636</v>
      </c>
      <c r="C6" s="18">
        <v>0</v>
      </c>
      <c r="D6" s="58">
        <v>43189078</v>
      </c>
      <c r="E6" s="59">
        <v>50678609</v>
      </c>
      <c r="F6" s="59">
        <v>2015410</v>
      </c>
      <c r="G6" s="59">
        <v>2783588</v>
      </c>
      <c r="H6" s="59">
        <v>0</v>
      </c>
      <c r="I6" s="59">
        <v>4798998</v>
      </c>
      <c r="J6" s="59">
        <v>0</v>
      </c>
      <c r="K6" s="59">
        <v>3025387</v>
      </c>
      <c r="L6" s="59">
        <v>2899503</v>
      </c>
      <c r="M6" s="59">
        <v>5924890</v>
      </c>
      <c r="N6" s="59">
        <v>2724020</v>
      </c>
      <c r="O6" s="59">
        <v>4303631</v>
      </c>
      <c r="P6" s="59">
        <v>2906788</v>
      </c>
      <c r="Q6" s="59">
        <v>9934439</v>
      </c>
      <c r="R6" s="59">
        <v>0</v>
      </c>
      <c r="S6" s="59">
        <v>0</v>
      </c>
      <c r="T6" s="59">
        <v>0</v>
      </c>
      <c r="U6" s="59">
        <v>0</v>
      </c>
      <c r="V6" s="59">
        <v>20658327</v>
      </c>
      <c r="W6" s="59">
        <v>42728604</v>
      </c>
      <c r="X6" s="59">
        <v>-22070277</v>
      </c>
      <c r="Y6" s="60">
        <v>-51.65</v>
      </c>
      <c r="Z6" s="61">
        <v>50678609</v>
      </c>
    </row>
    <row r="7" spans="1:26" ht="12.75">
      <c r="A7" s="57" t="s">
        <v>33</v>
      </c>
      <c r="B7" s="18">
        <v>90658</v>
      </c>
      <c r="C7" s="18">
        <v>0</v>
      </c>
      <c r="D7" s="58">
        <v>220000</v>
      </c>
      <c r="E7" s="59">
        <v>220000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1219</v>
      </c>
      <c r="L7" s="59">
        <v>1553</v>
      </c>
      <c r="M7" s="59">
        <v>2772</v>
      </c>
      <c r="N7" s="59">
        <v>0</v>
      </c>
      <c r="O7" s="59">
        <v>8146</v>
      </c>
      <c r="P7" s="59">
        <v>2154</v>
      </c>
      <c r="Q7" s="59">
        <v>10300</v>
      </c>
      <c r="R7" s="59">
        <v>0</v>
      </c>
      <c r="S7" s="59">
        <v>0</v>
      </c>
      <c r="T7" s="59">
        <v>0</v>
      </c>
      <c r="U7" s="59">
        <v>0</v>
      </c>
      <c r="V7" s="59">
        <v>13072</v>
      </c>
      <c r="W7" s="59">
        <v>178999</v>
      </c>
      <c r="X7" s="59">
        <v>-165927</v>
      </c>
      <c r="Y7" s="60">
        <v>-92.7</v>
      </c>
      <c r="Z7" s="61">
        <v>220000</v>
      </c>
    </row>
    <row r="8" spans="1:26" ht="12.75">
      <c r="A8" s="57" t="s">
        <v>34</v>
      </c>
      <c r="B8" s="18">
        <v>58319130</v>
      </c>
      <c r="C8" s="18">
        <v>0</v>
      </c>
      <c r="D8" s="58">
        <v>79999000</v>
      </c>
      <c r="E8" s="59">
        <v>71796664</v>
      </c>
      <c r="F8" s="59">
        <v>27337391</v>
      </c>
      <c r="G8" s="59">
        <v>0</v>
      </c>
      <c r="H8" s="59">
        <v>0</v>
      </c>
      <c r="I8" s="59">
        <v>27337391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27337391</v>
      </c>
      <c r="W8" s="59">
        <v>56734513</v>
      </c>
      <c r="X8" s="59">
        <v>-29397122</v>
      </c>
      <c r="Y8" s="60">
        <v>-51.82</v>
      </c>
      <c r="Z8" s="61">
        <v>71796664</v>
      </c>
    </row>
    <row r="9" spans="1:26" ht="12.75">
      <c r="A9" s="57" t="s">
        <v>35</v>
      </c>
      <c r="B9" s="18">
        <v>14329499</v>
      </c>
      <c r="C9" s="18">
        <v>0</v>
      </c>
      <c r="D9" s="58">
        <v>17977423</v>
      </c>
      <c r="E9" s="59">
        <v>21732554</v>
      </c>
      <c r="F9" s="59">
        <v>1073277</v>
      </c>
      <c r="G9" s="59">
        <v>2684916</v>
      </c>
      <c r="H9" s="59">
        <v>0</v>
      </c>
      <c r="I9" s="59">
        <v>3758193</v>
      </c>
      <c r="J9" s="59">
        <v>0</v>
      </c>
      <c r="K9" s="59">
        <v>1919685</v>
      </c>
      <c r="L9" s="59">
        <v>1958024</v>
      </c>
      <c r="M9" s="59">
        <v>3877709</v>
      </c>
      <c r="N9" s="59">
        <v>1959021</v>
      </c>
      <c r="O9" s="59">
        <v>1858662</v>
      </c>
      <c r="P9" s="59">
        <v>1975098</v>
      </c>
      <c r="Q9" s="59">
        <v>5792781</v>
      </c>
      <c r="R9" s="59">
        <v>0</v>
      </c>
      <c r="S9" s="59">
        <v>0</v>
      </c>
      <c r="T9" s="59">
        <v>0</v>
      </c>
      <c r="U9" s="59">
        <v>0</v>
      </c>
      <c r="V9" s="59">
        <v>13428683</v>
      </c>
      <c r="W9" s="59">
        <v>17037649</v>
      </c>
      <c r="X9" s="59">
        <v>-3608966</v>
      </c>
      <c r="Y9" s="60">
        <v>-21.18</v>
      </c>
      <c r="Z9" s="61">
        <v>21732554</v>
      </c>
    </row>
    <row r="10" spans="1:26" ht="20.25">
      <c r="A10" s="62" t="s">
        <v>105</v>
      </c>
      <c r="B10" s="63">
        <f>SUM(B5:B9)</f>
        <v>121553400</v>
      </c>
      <c r="C10" s="63">
        <f>SUM(C5:C9)</f>
        <v>0</v>
      </c>
      <c r="D10" s="64">
        <f aca="true" t="shared" si="0" ref="D10:Z10">SUM(D5:D9)</f>
        <v>154617189</v>
      </c>
      <c r="E10" s="65">
        <f t="shared" si="0"/>
        <v>157659515</v>
      </c>
      <c r="F10" s="65">
        <f t="shared" si="0"/>
        <v>38348826</v>
      </c>
      <c r="G10" s="65">
        <f t="shared" si="0"/>
        <v>6081470</v>
      </c>
      <c r="H10" s="65">
        <f t="shared" si="0"/>
        <v>0</v>
      </c>
      <c r="I10" s="65">
        <f t="shared" si="0"/>
        <v>44430296</v>
      </c>
      <c r="J10" s="65">
        <f t="shared" si="0"/>
        <v>0</v>
      </c>
      <c r="K10" s="65">
        <f t="shared" si="0"/>
        <v>5582633</v>
      </c>
      <c r="L10" s="65">
        <f t="shared" si="0"/>
        <v>5495179</v>
      </c>
      <c r="M10" s="65">
        <f t="shared" si="0"/>
        <v>11077812</v>
      </c>
      <c r="N10" s="65">
        <f t="shared" si="0"/>
        <v>5315067</v>
      </c>
      <c r="O10" s="65">
        <f t="shared" si="0"/>
        <v>6768625</v>
      </c>
      <c r="P10" s="65">
        <f t="shared" si="0"/>
        <v>5557632</v>
      </c>
      <c r="Q10" s="65">
        <f t="shared" si="0"/>
        <v>17641324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73149432</v>
      </c>
      <c r="W10" s="65">
        <f t="shared" si="0"/>
        <v>129402717</v>
      </c>
      <c r="X10" s="65">
        <f t="shared" si="0"/>
        <v>-56253285</v>
      </c>
      <c r="Y10" s="66">
        <f>+IF(W10&lt;&gt;0,(X10/W10)*100,0)</f>
        <v>-43.471486769477956</v>
      </c>
      <c r="Z10" s="67">
        <f t="shared" si="0"/>
        <v>157659515</v>
      </c>
    </row>
    <row r="11" spans="1:26" ht="12.75">
      <c r="A11" s="57" t="s">
        <v>36</v>
      </c>
      <c r="B11" s="18">
        <v>357447</v>
      </c>
      <c r="C11" s="18">
        <v>0</v>
      </c>
      <c r="D11" s="58">
        <v>74091502</v>
      </c>
      <c r="E11" s="59">
        <v>73886199</v>
      </c>
      <c r="F11" s="59">
        <v>23438</v>
      </c>
      <c r="G11" s="59">
        <v>10080</v>
      </c>
      <c r="H11" s="59">
        <v>0</v>
      </c>
      <c r="I11" s="59">
        <v>33518</v>
      </c>
      <c r="J11" s="59">
        <v>0</v>
      </c>
      <c r="K11" s="59">
        <v>505814</v>
      </c>
      <c r="L11" s="59">
        <v>11447247</v>
      </c>
      <c r="M11" s="59">
        <v>11953061</v>
      </c>
      <c r="N11" s="59">
        <v>5910127</v>
      </c>
      <c r="O11" s="59">
        <v>5688403</v>
      </c>
      <c r="P11" s="59">
        <v>5679036</v>
      </c>
      <c r="Q11" s="59">
        <v>17277566</v>
      </c>
      <c r="R11" s="59">
        <v>0</v>
      </c>
      <c r="S11" s="59">
        <v>0</v>
      </c>
      <c r="T11" s="59">
        <v>0</v>
      </c>
      <c r="U11" s="59">
        <v>0</v>
      </c>
      <c r="V11" s="59">
        <v>29264145</v>
      </c>
      <c r="W11" s="59">
        <v>58958229</v>
      </c>
      <c r="X11" s="59">
        <v>-29694084</v>
      </c>
      <c r="Y11" s="60">
        <v>-50.36</v>
      </c>
      <c r="Z11" s="61">
        <v>73886199</v>
      </c>
    </row>
    <row r="12" spans="1:26" ht="12.75">
      <c r="A12" s="57" t="s">
        <v>37</v>
      </c>
      <c r="B12" s="18">
        <v>2550</v>
      </c>
      <c r="C12" s="18">
        <v>0</v>
      </c>
      <c r="D12" s="58">
        <v>6476938</v>
      </c>
      <c r="E12" s="59">
        <v>6379653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514315</v>
      </c>
      <c r="L12" s="59">
        <v>514248</v>
      </c>
      <c r="M12" s="59">
        <v>1028563</v>
      </c>
      <c r="N12" s="59">
        <v>514209</v>
      </c>
      <c r="O12" s="59">
        <v>514276</v>
      </c>
      <c r="P12" s="59">
        <v>516333</v>
      </c>
      <c r="Q12" s="59">
        <v>1544818</v>
      </c>
      <c r="R12" s="59">
        <v>0</v>
      </c>
      <c r="S12" s="59">
        <v>0</v>
      </c>
      <c r="T12" s="59">
        <v>0</v>
      </c>
      <c r="U12" s="59">
        <v>0</v>
      </c>
      <c r="V12" s="59">
        <v>2573381</v>
      </c>
      <c r="W12" s="59">
        <v>4839480</v>
      </c>
      <c r="X12" s="59">
        <v>-2266099</v>
      </c>
      <c r="Y12" s="60">
        <v>-46.83</v>
      </c>
      <c r="Z12" s="61">
        <v>6379653</v>
      </c>
    </row>
    <row r="13" spans="1:26" ht="12.75">
      <c r="A13" s="57" t="s">
        <v>106</v>
      </c>
      <c r="B13" s="18">
        <v>20631</v>
      </c>
      <c r="C13" s="18">
        <v>0</v>
      </c>
      <c r="D13" s="58">
        <v>2300000</v>
      </c>
      <c r="E13" s="59">
        <v>6648600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3764443</v>
      </c>
      <c r="X13" s="59">
        <v>-3764443</v>
      </c>
      <c r="Y13" s="60">
        <v>-100</v>
      </c>
      <c r="Z13" s="61">
        <v>6648600</v>
      </c>
    </row>
    <row r="14" spans="1:26" ht="12.75">
      <c r="A14" s="57" t="s">
        <v>38</v>
      </c>
      <c r="B14" s="18">
        <v>1511925</v>
      </c>
      <c r="C14" s="18">
        <v>0</v>
      </c>
      <c r="D14" s="58">
        <v>1718480</v>
      </c>
      <c r="E14" s="59">
        <v>3628480</v>
      </c>
      <c r="F14" s="59">
        <v>22</v>
      </c>
      <c r="G14" s="59">
        <v>7082</v>
      </c>
      <c r="H14" s="59">
        <v>0</v>
      </c>
      <c r="I14" s="59">
        <v>7104</v>
      </c>
      <c r="J14" s="59">
        <v>0</v>
      </c>
      <c r="K14" s="59">
        <v>684</v>
      </c>
      <c r="L14" s="59">
        <v>622787</v>
      </c>
      <c r="M14" s="59">
        <v>623471</v>
      </c>
      <c r="N14" s="59">
        <v>2547938</v>
      </c>
      <c r="O14" s="59">
        <v>8473</v>
      </c>
      <c r="P14" s="59">
        <v>3126</v>
      </c>
      <c r="Q14" s="59">
        <v>2559537</v>
      </c>
      <c r="R14" s="59">
        <v>0</v>
      </c>
      <c r="S14" s="59">
        <v>0</v>
      </c>
      <c r="T14" s="59">
        <v>0</v>
      </c>
      <c r="U14" s="59">
        <v>0</v>
      </c>
      <c r="V14" s="59">
        <v>3190112</v>
      </c>
      <c r="W14" s="59">
        <v>1575331</v>
      </c>
      <c r="X14" s="59">
        <v>1614781</v>
      </c>
      <c r="Y14" s="60">
        <v>102.5</v>
      </c>
      <c r="Z14" s="61">
        <v>3628480</v>
      </c>
    </row>
    <row r="15" spans="1:26" ht="12.75">
      <c r="A15" s="57" t="s">
        <v>39</v>
      </c>
      <c r="B15" s="18">
        <v>16086473</v>
      </c>
      <c r="C15" s="18">
        <v>0</v>
      </c>
      <c r="D15" s="58">
        <v>15082302</v>
      </c>
      <c r="E15" s="59">
        <v>18134973</v>
      </c>
      <c r="F15" s="59">
        <v>24660</v>
      </c>
      <c r="G15" s="59">
        <v>666077</v>
      </c>
      <c r="H15" s="59">
        <v>0</v>
      </c>
      <c r="I15" s="59">
        <v>690737</v>
      </c>
      <c r="J15" s="59">
        <v>0</v>
      </c>
      <c r="K15" s="59">
        <v>62941</v>
      </c>
      <c r="L15" s="59">
        <v>821063</v>
      </c>
      <c r="M15" s="59">
        <v>884004</v>
      </c>
      <c r="N15" s="59">
        <v>2311480</v>
      </c>
      <c r="O15" s="59">
        <v>2241016</v>
      </c>
      <c r="P15" s="59">
        <v>289056</v>
      </c>
      <c r="Q15" s="59">
        <v>4841552</v>
      </c>
      <c r="R15" s="59">
        <v>0</v>
      </c>
      <c r="S15" s="59">
        <v>0</v>
      </c>
      <c r="T15" s="59">
        <v>0</v>
      </c>
      <c r="U15" s="59">
        <v>0</v>
      </c>
      <c r="V15" s="59">
        <v>6416293</v>
      </c>
      <c r="W15" s="59">
        <v>12042141</v>
      </c>
      <c r="X15" s="59">
        <v>-5625848</v>
      </c>
      <c r="Y15" s="60">
        <v>-46.72</v>
      </c>
      <c r="Z15" s="61">
        <v>18134973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36842853</v>
      </c>
      <c r="C17" s="18">
        <v>0</v>
      </c>
      <c r="D17" s="58">
        <v>54856202</v>
      </c>
      <c r="E17" s="59">
        <v>57519544</v>
      </c>
      <c r="F17" s="59">
        <v>783669</v>
      </c>
      <c r="G17" s="59">
        <v>2885820</v>
      </c>
      <c r="H17" s="59">
        <v>0</v>
      </c>
      <c r="I17" s="59">
        <v>3669489</v>
      </c>
      <c r="J17" s="59">
        <v>0</v>
      </c>
      <c r="K17" s="59">
        <v>2707458</v>
      </c>
      <c r="L17" s="59">
        <v>5633844</v>
      </c>
      <c r="M17" s="59">
        <v>8341302</v>
      </c>
      <c r="N17" s="59">
        <v>2080517</v>
      </c>
      <c r="O17" s="59">
        <v>3979123</v>
      </c>
      <c r="P17" s="59">
        <v>2771021</v>
      </c>
      <c r="Q17" s="59">
        <v>8830661</v>
      </c>
      <c r="R17" s="59">
        <v>0</v>
      </c>
      <c r="S17" s="59">
        <v>0</v>
      </c>
      <c r="T17" s="59">
        <v>0</v>
      </c>
      <c r="U17" s="59">
        <v>0</v>
      </c>
      <c r="V17" s="59">
        <v>20841452</v>
      </c>
      <c r="W17" s="59">
        <v>34820916</v>
      </c>
      <c r="X17" s="59">
        <v>-13979464</v>
      </c>
      <c r="Y17" s="60">
        <v>-40.15</v>
      </c>
      <c r="Z17" s="61">
        <v>57519544</v>
      </c>
    </row>
    <row r="18" spans="1:26" ht="12.75">
      <c r="A18" s="68" t="s">
        <v>41</v>
      </c>
      <c r="B18" s="69">
        <f>SUM(B11:B17)</f>
        <v>54821879</v>
      </c>
      <c r="C18" s="69">
        <f>SUM(C11:C17)</f>
        <v>0</v>
      </c>
      <c r="D18" s="70">
        <f aca="true" t="shared" si="1" ref="D18:Z18">SUM(D11:D17)</f>
        <v>154525424</v>
      </c>
      <c r="E18" s="71">
        <f t="shared" si="1"/>
        <v>166197449</v>
      </c>
      <c r="F18" s="71">
        <f t="shared" si="1"/>
        <v>831789</v>
      </c>
      <c r="G18" s="71">
        <f t="shared" si="1"/>
        <v>3569059</v>
      </c>
      <c r="H18" s="71">
        <f t="shared" si="1"/>
        <v>0</v>
      </c>
      <c r="I18" s="71">
        <f t="shared" si="1"/>
        <v>4400848</v>
      </c>
      <c r="J18" s="71">
        <f t="shared" si="1"/>
        <v>0</v>
      </c>
      <c r="K18" s="71">
        <f t="shared" si="1"/>
        <v>3791212</v>
      </c>
      <c r="L18" s="71">
        <f t="shared" si="1"/>
        <v>19039189</v>
      </c>
      <c r="M18" s="71">
        <f t="shared" si="1"/>
        <v>22830401</v>
      </c>
      <c r="N18" s="71">
        <f t="shared" si="1"/>
        <v>13364271</v>
      </c>
      <c r="O18" s="71">
        <f t="shared" si="1"/>
        <v>12431291</v>
      </c>
      <c r="P18" s="71">
        <f t="shared" si="1"/>
        <v>9258572</v>
      </c>
      <c r="Q18" s="71">
        <f t="shared" si="1"/>
        <v>35054134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62285383</v>
      </c>
      <c r="W18" s="71">
        <f t="shared" si="1"/>
        <v>116000540</v>
      </c>
      <c r="X18" s="71">
        <f t="shared" si="1"/>
        <v>-53715157</v>
      </c>
      <c r="Y18" s="66">
        <f>+IF(W18&lt;&gt;0,(X18/W18)*100,0)</f>
        <v>-46.30595426538532</v>
      </c>
      <c r="Z18" s="72">
        <f t="shared" si="1"/>
        <v>166197449</v>
      </c>
    </row>
    <row r="19" spans="1:26" ht="12.75">
      <c r="A19" s="68" t="s">
        <v>42</v>
      </c>
      <c r="B19" s="73">
        <f>+B10-B18</f>
        <v>66731521</v>
      </c>
      <c r="C19" s="73">
        <f>+C10-C18</f>
        <v>0</v>
      </c>
      <c r="D19" s="74">
        <f aca="true" t="shared" si="2" ref="D19:Z19">+D10-D18</f>
        <v>91765</v>
      </c>
      <c r="E19" s="75">
        <f t="shared" si="2"/>
        <v>-8537934</v>
      </c>
      <c r="F19" s="75">
        <f t="shared" si="2"/>
        <v>37517037</v>
      </c>
      <c r="G19" s="75">
        <f t="shared" si="2"/>
        <v>2512411</v>
      </c>
      <c r="H19" s="75">
        <f t="shared" si="2"/>
        <v>0</v>
      </c>
      <c r="I19" s="75">
        <f t="shared" si="2"/>
        <v>40029448</v>
      </c>
      <c r="J19" s="75">
        <f t="shared" si="2"/>
        <v>0</v>
      </c>
      <c r="K19" s="75">
        <f t="shared" si="2"/>
        <v>1791421</v>
      </c>
      <c r="L19" s="75">
        <f t="shared" si="2"/>
        <v>-13544010</v>
      </c>
      <c r="M19" s="75">
        <f t="shared" si="2"/>
        <v>-11752589</v>
      </c>
      <c r="N19" s="75">
        <f t="shared" si="2"/>
        <v>-8049204</v>
      </c>
      <c r="O19" s="75">
        <f t="shared" si="2"/>
        <v>-5662666</v>
      </c>
      <c r="P19" s="75">
        <f t="shared" si="2"/>
        <v>-3700940</v>
      </c>
      <c r="Q19" s="75">
        <f t="shared" si="2"/>
        <v>-17412810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10864049</v>
      </c>
      <c r="W19" s="75">
        <f>IF(E10=E18,0,W10-W18)</f>
        <v>13402177</v>
      </c>
      <c r="X19" s="75">
        <f t="shared" si="2"/>
        <v>-2538128</v>
      </c>
      <c r="Y19" s="76">
        <f>+IF(W19&lt;&gt;0,(X19/W19)*100,0)</f>
        <v>-18.938176984231742</v>
      </c>
      <c r="Z19" s="77">
        <f t="shared" si="2"/>
        <v>-8537934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668000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501003</v>
      </c>
      <c r="X20" s="81">
        <v>-501003</v>
      </c>
      <c r="Y20" s="82">
        <v>-100</v>
      </c>
      <c r="Z20" s="83">
        <v>668000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66731521</v>
      </c>
      <c r="C22" s="91">
        <f>SUM(C19:C21)</f>
        <v>0</v>
      </c>
      <c r="D22" s="92">
        <f aca="true" t="shared" si="3" ref="D22:Z22">SUM(D19:D21)</f>
        <v>91765</v>
      </c>
      <c r="E22" s="93">
        <f t="shared" si="3"/>
        <v>-7869934</v>
      </c>
      <c r="F22" s="93">
        <f t="shared" si="3"/>
        <v>37517037</v>
      </c>
      <c r="G22" s="93">
        <f t="shared" si="3"/>
        <v>2512411</v>
      </c>
      <c r="H22" s="93">
        <f t="shared" si="3"/>
        <v>0</v>
      </c>
      <c r="I22" s="93">
        <f t="shared" si="3"/>
        <v>40029448</v>
      </c>
      <c r="J22" s="93">
        <f t="shared" si="3"/>
        <v>0</v>
      </c>
      <c r="K22" s="93">
        <f t="shared" si="3"/>
        <v>1791421</v>
      </c>
      <c r="L22" s="93">
        <f t="shared" si="3"/>
        <v>-13544010</v>
      </c>
      <c r="M22" s="93">
        <f t="shared" si="3"/>
        <v>-11752589</v>
      </c>
      <c r="N22" s="93">
        <f t="shared" si="3"/>
        <v>-8049204</v>
      </c>
      <c r="O22" s="93">
        <f t="shared" si="3"/>
        <v>-5662666</v>
      </c>
      <c r="P22" s="93">
        <f t="shared" si="3"/>
        <v>-3700940</v>
      </c>
      <c r="Q22" s="93">
        <f t="shared" si="3"/>
        <v>-17412810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10864049</v>
      </c>
      <c r="W22" s="93">
        <f t="shared" si="3"/>
        <v>13903180</v>
      </c>
      <c r="X22" s="93">
        <f t="shared" si="3"/>
        <v>-3039131</v>
      </c>
      <c r="Y22" s="94">
        <f>+IF(W22&lt;&gt;0,(X22/W22)*100,0)</f>
        <v>-21.859250905188595</v>
      </c>
      <c r="Z22" s="95">
        <f t="shared" si="3"/>
        <v>-7869934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66731521</v>
      </c>
      <c r="C24" s="73">
        <f>SUM(C22:C23)</f>
        <v>0</v>
      </c>
      <c r="D24" s="74">
        <f aca="true" t="shared" si="4" ref="D24:Z24">SUM(D22:D23)</f>
        <v>91765</v>
      </c>
      <c r="E24" s="75">
        <f t="shared" si="4"/>
        <v>-7869934</v>
      </c>
      <c r="F24" s="75">
        <f t="shared" si="4"/>
        <v>37517037</v>
      </c>
      <c r="G24" s="75">
        <f t="shared" si="4"/>
        <v>2512411</v>
      </c>
      <c r="H24" s="75">
        <f t="shared" si="4"/>
        <v>0</v>
      </c>
      <c r="I24" s="75">
        <f t="shared" si="4"/>
        <v>40029448</v>
      </c>
      <c r="J24" s="75">
        <f t="shared" si="4"/>
        <v>0</v>
      </c>
      <c r="K24" s="75">
        <f t="shared" si="4"/>
        <v>1791421</v>
      </c>
      <c r="L24" s="75">
        <f t="shared" si="4"/>
        <v>-13544010</v>
      </c>
      <c r="M24" s="75">
        <f t="shared" si="4"/>
        <v>-11752589</v>
      </c>
      <c r="N24" s="75">
        <f t="shared" si="4"/>
        <v>-8049204</v>
      </c>
      <c r="O24" s="75">
        <f t="shared" si="4"/>
        <v>-5662666</v>
      </c>
      <c r="P24" s="75">
        <f t="shared" si="4"/>
        <v>-3700940</v>
      </c>
      <c r="Q24" s="75">
        <f t="shared" si="4"/>
        <v>-17412810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10864049</v>
      </c>
      <c r="W24" s="75">
        <f t="shared" si="4"/>
        <v>13903180</v>
      </c>
      <c r="X24" s="75">
        <f t="shared" si="4"/>
        <v>-3039131</v>
      </c>
      <c r="Y24" s="76">
        <f>+IF(W24&lt;&gt;0,(X24/W24)*100,0)</f>
        <v>-21.859250905188595</v>
      </c>
      <c r="Z24" s="77">
        <f t="shared" si="4"/>
        <v>-7869934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37040689</v>
      </c>
      <c r="C27" s="21">
        <v>0</v>
      </c>
      <c r="D27" s="103">
        <v>0</v>
      </c>
      <c r="E27" s="104">
        <v>31877777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4074374</v>
      </c>
      <c r="L27" s="104">
        <v>2009396</v>
      </c>
      <c r="M27" s="104">
        <v>6083770</v>
      </c>
      <c r="N27" s="104">
        <v>1259367</v>
      </c>
      <c r="O27" s="104">
        <v>0</v>
      </c>
      <c r="P27" s="104">
        <v>6484947</v>
      </c>
      <c r="Q27" s="104">
        <v>7744314</v>
      </c>
      <c r="R27" s="104">
        <v>0</v>
      </c>
      <c r="S27" s="104">
        <v>0</v>
      </c>
      <c r="T27" s="104">
        <v>0</v>
      </c>
      <c r="U27" s="104">
        <v>0</v>
      </c>
      <c r="V27" s="104">
        <v>13828084</v>
      </c>
      <c r="W27" s="104">
        <v>30908772</v>
      </c>
      <c r="X27" s="104">
        <v>-17080688</v>
      </c>
      <c r="Y27" s="105">
        <v>-55.26</v>
      </c>
      <c r="Z27" s="106">
        <v>31877777</v>
      </c>
    </row>
    <row r="28" spans="1:26" ht="12.75">
      <c r="A28" s="107" t="s">
        <v>47</v>
      </c>
      <c r="B28" s="18">
        <v>629179</v>
      </c>
      <c r="C28" s="18">
        <v>0</v>
      </c>
      <c r="D28" s="58">
        <v>0</v>
      </c>
      <c r="E28" s="59">
        <v>30809378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4074374</v>
      </c>
      <c r="L28" s="59">
        <v>2009396</v>
      </c>
      <c r="M28" s="59">
        <v>6083770</v>
      </c>
      <c r="N28" s="59">
        <v>1259367</v>
      </c>
      <c r="O28" s="59">
        <v>0</v>
      </c>
      <c r="P28" s="59">
        <v>4120908</v>
      </c>
      <c r="Q28" s="59">
        <v>5380275</v>
      </c>
      <c r="R28" s="59">
        <v>0</v>
      </c>
      <c r="S28" s="59">
        <v>0</v>
      </c>
      <c r="T28" s="59">
        <v>0</v>
      </c>
      <c r="U28" s="59">
        <v>0</v>
      </c>
      <c r="V28" s="59">
        <v>11464045</v>
      </c>
      <c r="W28" s="59">
        <v>29878200</v>
      </c>
      <c r="X28" s="59">
        <v>-18414155</v>
      </c>
      <c r="Y28" s="60">
        <v>-61.63</v>
      </c>
      <c r="Z28" s="61">
        <v>30809378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629179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30809378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4074374</v>
      </c>
      <c r="L32" s="104">
        <f t="shared" si="5"/>
        <v>2009396</v>
      </c>
      <c r="M32" s="104">
        <f t="shared" si="5"/>
        <v>6083770</v>
      </c>
      <c r="N32" s="104">
        <f t="shared" si="5"/>
        <v>1259367</v>
      </c>
      <c r="O32" s="104">
        <f t="shared" si="5"/>
        <v>0</v>
      </c>
      <c r="P32" s="104">
        <f t="shared" si="5"/>
        <v>4120908</v>
      </c>
      <c r="Q32" s="104">
        <f t="shared" si="5"/>
        <v>5380275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11464045</v>
      </c>
      <c r="W32" s="104">
        <f t="shared" si="5"/>
        <v>29878200</v>
      </c>
      <c r="X32" s="104">
        <f t="shared" si="5"/>
        <v>-18414155</v>
      </c>
      <c r="Y32" s="105">
        <f>+IF(W32&lt;&gt;0,(X32/W32)*100,0)</f>
        <v>-61.630737460757345</v>
      </c>
      <c r="Z32" s="106">
        <f t="shared" si="5"/>
        <v>30809378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230914053</v>
      </c>
      <c r="C35" s="18">
        <v>0</v>
      </c>
      <c r="D35" s="58">
        <v>116918065</v>
      </c>
      <c r="E35" s="59">
        <v>370758</v>
      </c>
      <c r="F35" s="59">
        <v>25177497</v>
      </c>
      <c r="G35" s="59">
        <v>-7872915</v>
      </c>
      <c r="H35" s="59">
        <v>0</v>
      </c>
      <c r="I35" s="59">
        <v>17304582</v>
      </c>
      <c r="J35" s="59">
        <v>0</v>
      </c>
      <c r="K35" s="59">
        <v>-6845660</v>
      </c>
      <c r="L35" s="59">
        <v>-10842482</v>
      </c>
      <c r="M35" s="59">
        <v>-17688142</v>
      </c>
      <c r="N35" s="59">
        <v>-4422820</v>
      </c>
      <c r="O35" s="59">
        <v>-2119902</v>
      </c>
      <c r="P35" s="59">
        <v>-11809781</v>
      </c>
      <c r="Q35" s="59">
        <v>-18352503</v>
      </c>
      <c r="R35" s="59">
        <v>0</v>
      </c>
      <c r="S35" s="59">
        <v>0</v>
      </c>
      <c r="T35" s="59">
        <v>0</v>
      </c>
      <c r="U35" s="59">
        <v>0</v>
      </c>
      <c r="V35" s="59">
        <v>-18736063</v>
      </c>
      <c r="W35" s="59">
        <v>-3959856</v>
      </c>
      <c r="X35" s="59">
        <v>-14776207</v>
      </c>
      <c r="Y35" s="60">
        <v>373.15</v>
      </c>
      <c r="Z35" s="61">
        <v>370758</v>
      </c>
    </row>
    <row r="36" spans="1:26" ht="12.75">
      <c r="A36" s="57" t="s">
        <v>53</v>
      </c>
      <c r="B36" s="18">
        <v>711701904</v>
      </c>
      <c r="C36" s="18">
        <v>0</v>
      </c>
      <c r="D36" s="58">
        <v>749430884</v>
      </c>
      <c r="E36" s="59">
        <v>887391788</v>
      </c>
      <c r="F36" s="59">
        <v>950294</v>
      </c>
      <c r="G36" s="59">
        <v>564881</v>
      </c>
      <c r="H36" s="59">
        <v>0</v>
      </c>
      <c r="I36" s="59">
        <v>1515175</v>
      </c>
      <c r="J36" s="59">
        <v>0</v>
      </c>
      <c r="K36" s="59">
        <v>4074134</v>
      </c>
      <c r="L36" s="59">
        <v>2008766</v>
      </c>
      <c r="M36" s="59">
        <v>6082900</v>
      </c>
      <c r="N36" s="59">
        <v>1259367</v>
      </c>
      <c r="O36" s="59">
        <v>-903</v>
      </c>
      <c r="P36" s="59">
        <v>6483934</v>
      </c>
      <c r="Q36" s="59">
        <v>7742398</v>
      </c>
      <c r="R36" s="59">
        <v>0</v>
      </c>
      <c r="S36" s="59">
        <v>0</v>
      </c>
      <c r="T36" s="59">
        <v>0</v>
      </c>
      <c r="U36" s="59">
        <v>0</v>
      </c>
      <c r="V36" s="59">
        <v>15340473</v>
      </c>
      <c r="W36" s="59">
        <v>891722402</v>
      </c>
      <c r="X36" s="59">
        <v>-876381929</v>
      </c>
      <c r="Y36" s="60">
        <v>-98.28</v>
      </c>
      <c r="Z36" s="61">
        <v>887391788</v>
      </c>
    </row>
    <row r="37" spans="1:26" ht="12.75">
      <c r="A37" s="57" t="s">
        <v>54</v>
      </c>
      <c r="B37" s="18">
        <v>361989504</v>
      </c>
      <c r="C37" s="18">
        <v>0</v>
      </c>
      <c r="D37" s="58">
        <v>363579037</v>
      </c>
      <c r="E37" s="59">
        <v>301283745</v>
      </c>
      <c r="F37" s="59">
        <v>-11389249</v>
      </c>
      <c r="G37" s="59">
        <v>-9820447</v>
      </c>
      <c r="H37" s="59">
        <v>0</v>
      </c>
      <c r="I37" s="59">
        <v>-21209696</v>
      </c>
      <c r="J37" s="59">
        <v>0</v>
      </c>
      <c r="K37" s="59">
        <v>-4562946</v>
      </c>
      <c r="L37" s="59">
        <v>4710294</v>
      </c>
      <c r="M37" s="59">
        <v>147348</v>
      </c>
      <c r="N37" s="59">
        <v>4885750</v>
      </c>
      <c r="O37" s="59">
        <v>3541862</v>
      </c>
      <c r="P37" s="59">
        <v>-1624908</v>
      </c>
      <c r="Q37" s="59">
        <v>6802704</v>
      </c>
      <c r="R37" s="59">
        <v>0</v>
      </c>
      <c r="S37" s="59">
        <v>0</v>
      </c>
      <c r="T37" s="59">
        <v>0</v>
      </c>
      <c r="U37" s="59">
        <v>0</v>
      </c>
      <c r="V37" s="59">
        <v>-14259644</v>
      </c>
      <c r="W37" s="59">
        <v>301283745</v>
      </c>
      <c r="X37" s="59">
        <v>-315543389</v>
      </c>
      <c r="Y37" s="60">
        <v>-104.73</v>
      </c>
      <c r="Z37" s="61">
        <v>301283745</v>
      </c>
    </row>
    <row r="38" spans="1:26" ht="12.75">
      <c r="A38" s="57" t="s">
        <v>55</v>
      </c>
      <c r="B38" s="18">
        <v>75196143</v>
      </c>
      <c r="C38" s="18">
        <v>0</v>
      </c>
      <c r="D38" s="58">
        <v>77051620</v>
      </c>
      <c r="E38" s="59">
        <v>43174283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43174283</v>
      </c>
      <c r="X38" s="59">
        <v>-43174283</v>
      </c>
      <c r="Y38" s="60">
        <v>-100</v>
      </c>
      <c r="Z38" s="61">
        <v>43174283</v>
      </c>
    </row>
    <row r="39" spans="1:26" ht="12.75">
      <c r="A39" s="57" t="s">
        <v>56</v>
      </c>
      <c r="B39" s="18">
        <v>438698790</v>
      </c>
      <c r="C39" s="18">
        <v>0</v>
      </c>
      <c r="D39" s="58">
        <v>425626534</v>
      </c>
      <c r="E39" s="59">
        <v>551174453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529401339</v>
      </c>
      <c r="X39" s="59">
        <v>-529401339</v>
      </c>
      <c r="Y39" s="60">
        <v>-100</v>
      </c>
      <c r="Z39" s="61">
        <v>551174453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-54674891</v>
      </c>
      <c r="C42" s="18">
        <v>0</v>
      </c>
      <c r="D42" s="58">
        <v>-71092957</v>
      </c>
      <c r="E42" s="59">
        <v>-143607306</v>
      </c>
      <c r="F42" s="59">
        <v>-821942</v>
      </c>
      <c r="G42" s="59">
        <v>-3559212</v>
      </c>
      <c r="H42" s="59">
        <v>0</v>
      </c>
      <c r="I42" s="59">
        <v>-4381154</v>
      </c>
      <c r="J42" s="59">
        <v>0</v>
      </c>
      <c r="K42" s="59">
        <v>-3776132</v>
      </c>
      <c r="L42" s="59">
        <v>-19024109</v>
      </c>
      <c r="M42" s="59">
        <v>-22800241</v>
      </c>
      <c r="N42" s="59">
        <v>-13349191</v>
      </c>
      <c r="O42" s="59">
        <v>-12416211</v>
      </c>
      <c r="P42" s="59">
        <v>-9243492</v>
      </c>
      <c r="Q42" s="59">
        <v>-35008894</v>
      </c>
      <c r="R42" s="59">
        <v>0</v>
      </c>
      <c r="S42" s="59">
        <v>0</v>
      </c>
      <c r="T42" s="59">
        <v>0</v>
      </c>
      <c r="U42" s="59">
        <v>0</v>
      </c>
      <c r="V42" s="59">
        <v>-62190289</v>
      </c>
      <c r="W42" s="59">
        <v>-101554698</v>
      </c>
      <c r="X42" s="59">
        <v>39364409</v>
      </c>
      <c r="Y42" s="60">
        <v>-38.76</v>
      </c>
      <c r="Z42" s="61">
        <v>-143607306</v>
      </c>
    </row>
    <row r="43" spans="1:26" ht="12.75">
      <c r="A43" s="57" t="s">
        <v>59</v>
      </c>
      <c r="B43" s="18">
        <v>0</v>
      </c>
      <c r="C43" s="18">
        <v>495076</v>
      </c>
      <c r="D43" s="58">
        <v>0</v>
      </c>
      <c r="E43" s="59">
        <v>-13620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240</v>
      </c>
      <c r="L43" s="59">
        <v>390</v>
      </c>
      <c r="M43" s="59">
        <v>630</v>
      </c>
      <c r="N43" s="59">
        <v>-630</v>
      </c>
      <c r="O43" s="59">
        <v>903</v>
      </c>
      <c r="P43" s="59">
        <v>110</v>
      </c>
      <c r="Q43" s="59">
        <v>383</v>
      </c>
      <c r="R43" s="59">
        <v>0</v>
      </c>
      <c r="S43" s="59">
        <v>0</v>
      </c>
      <c r="T43" s="59">
        <v>0</v>
      </c>
      <c r="U43" s="59">
        <v>0</v>
      </c>
      <c r="V43" s="59">
        <v>1013</v>
      </c>
      <c r="W43" s="59">
        <v>-133984</v>
      </c>
      <c r="X43" s="59">
        <v>134997</v>
      </c>
      <c r="Y43" s="60">
        <v>-100.76</v>
      </c>
      <c r="Z43" s="61">
        <v>-13620</v>
      </c>
    </row>
    <row r="44" spans="1:26" ht="12.75">
      <c r="A44" s="57" t="s">
        <v>60</v>
      </c>
      <c r="B44" s="18">
        <v>-473715</v>
      </c>
      <c r="C44" s="18">
        <v>-234469</v>
      </c>
      <c r="D44" s="58">
        <v>-471760</v>
      </c>
      <c r="E44" s="59">
        <v>-184159</v>
      </c>
      <c r="F44" s="59">
        <v>0</v>
      </c>
      <c r="G44" s="59">
        <v>-326</v>
      </c>
      <c r="H44" s="59">
        <v>326</v>
      </c>
      <c r="I44" s="59">
        <v>0</v>
      </c>
      <c r="J44" s="59">
        <v>0</v>
      </c>
      <c r="K44" s="59">
        <v>0</v>
      </c>
      <c r="L44" s="59">
        <v>612</v>
      </c>
      <c r="M44" s="59">
        <v>612</v>
      </c>
      <c r="N44" s="59">
        <v>-612</v>
      </c>
      <c r="O44" s="59">
        <v>-12309</v>
      </c>
      <c r="P44" s="59">
        <v>12309</v>
      </c>
      <c r="Q44" s="59">
        <v>-612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-107648</v>
      </c>
      <c r="X44" s="59">
        <v>107648</v>
      </c>
      <c r="Y44" s="60">
        <v>-100</v>
      </c>
      <c r="Z44" s="61">
        <v>-184159</v>
      </c>
    </row>
    <row r="45" spans="1:26" ht="12.75">
      <c r="A45" s="68" t="s">
        <v>61</v>
      </c>
      <c r="B45" s="21">
        <v>76669220</v>
      </c>
      <c r="C45" s="21">
        <v>260607</v>
      </c>
      <c r="D45" s="103">
        <v>-119447052</v>
      </c>
      <c r="E45" s="104">
        <v>-140091188</v>
      </c>
      <c r="F45" s="104">
        <v>42436268</v>
      </c>
      <c r="G45" s="104">
        <f>+F45+G42+G43+G44+G83</f>
        <v>41250509</v>
      </c>
      <c r="H45" s="104">
        <f>+G45+H42+H43+H44+H83</f>
        <v>41250835</v>
      </c>
      <c r="I45" s="104">
        <f>+H45</f>
        <v>41250835</v>
      </c>
      <c r="J45" s="104">
        <f>+H45+J42+J43+J44+J83</f>
        <v>41250835</v>
      </c>
      <c r="K45" s="104">
        <f>+J45+K42+K43+K44+K83</f>
        <v>37466059</v>
      </c>
      <c r="L45" s="104">
        <f>+K45+L42+L43+L44+L83</f>
        <v>18439865</v>
      </c>
      <c r="M45" s="104">
        <f>+L45</f>
        <v>18439865</v>
      </c>
      <c r="N45" s="104">
        <f>+L45+N42+N43+N44+N83</f>
        <v>5084491</v>
      </c>
      <c r="O45" s="104">
        <f>+N45+O42+O43+O44+O83</f>
        <v>-7348448</v>
      </c>
      <c r="P45" s="104">
        <f>+O45+P42+P43+P44+P83</f>
        <v>-16589498</v>
      </c>
      <c r="Q45" s="104">
        <f>+P45</f>
        <v>-16589498</v>
      </c>
      <c r="R45" s="104">
        <f>+P45+R42+R43+R44+R83</f>
        <v>-16589498</v>
      </c>
      <c r="S45" s="104">
        <f>+R45+S42+S43+S44+S83</f>
        <v>-16589498</v>
      </c>
      <c r="T45" s="104">
        <f>+S45+T42+T43+T44+T83</f>
        <v>-16589498</v>
      </c>
      <c r="U45" s="104">
        <f>+T45</f>
        <v>-16589498</v>
      </c>
      <c r="V45" s="104">
        <f>+U45</f>
        <v>-16589498</v>
      </c>
      <c r="W45" s="104">
        <f>+W83+W42+W43+W44</f>
        <v>-98082433</v>
      </c>
      <c r="X45" s="104">
        <f>+V45-W45</f>
        <v>81492935</v>
      </c>
      <c r="Y45" s="105">
        <f>+IF(W45&lt;&gt;0,+(X45/W45)*100,0)</f>
        <v>-83.08616793794256</v>
      </c>
      <c r="Z45" s="106">
        <v>-140091188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14687477</v>
      </c>
      <c r="C68" s="18">
        <v>0</v>
      </c>
      <c r="D68" s="19">
        <v>13231688</v>
      </c>
      <c r="E68" s="20">
        <v>13231688</v>
      </c>
      <c r="F68" s="20">
        <v>7922748</v>
      </c>
      <c r="G68" s="20">
        <v>612966</v>
      </c>
      <c r="H68" s="20">
        <v>0</v>
      </c>
      <c r="I68" s="20">
        <v>8535714</v>
      </c>
      <c r="J68" s="20">
        <v>0</v>
      </c>
      <c r="K68" s="20">
        <v>636342</v>
      </c>
      <c r="L68" s="20">
        <v>636099</v>
      </c>
      <c r="M68" s="20">
        <v>1272441</v>
      </c>
      <c r="N68" s="20">
        <v>632026</v>
      </c>
      <c r="O68" s="20">
        <v>598186</v>
      </c>
      <c r="P68" s="20">
        <v>673592</v>
      </c>
      <c r="Q68" s="20">
        <v>1903804</v>
      </c>
      <c r="R68" s="20">
        <v>0</v>
      </c>
      <c r="S68" s="20">
        <v>0</v>
      </c>
      <c r="T68" s="20">
        <v>0</v>
      </c>
      <c r="U68" s="20">
        <v>0</v>
      </c>
      <c r="V68" s="20">
        <v>11711959</v>
      </c>
      <c r="W68" s="20">
        <v>12722952</v>
      </c>
      <c r="X68" s="20">
        <v>0</v>
      </c>
      <c r="Y68" s="19">
        <v>0</v>
      </c>
      <c r="Z68" s="22">
        <v>13231688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3415288</v>
      </c>
      <c r="C70" s="18">
        <v>0</v>
      </c>
      <c r="D70" s="19">
        <v>8338389</v>
      </c>
      <c r="E70" s="20">
        <v>7651019</v>
      </c>
      <c r="F70" s="20">
        <v>141659</v>
      </c>
      <c r="G70" s="20">
        <v>-4966</v>
      </c>
      <c r="H70" s="20">
        <v>0</v>
      </c>
      <c r="I70" s="20">
        <v>136693</v>
      </c>
      <c r="J70" s="20">
        <v>0</v>
      </c>
      <c r="K70" s="20">
        <v>7131</v>
      </c>
      <c r="L70" s="20">
        <v>134245</v>
      </c>
      <c r="M70" s="20">
        <v>141376</v>
      </c>
      <c r="N70" s="20">
        <v>69660</v>
      </c>
      <c r="O70" s="20">
        <v>6543</v>
      </c>
      <c r="P70" s="20">
        <v>7131</v>
      </c>
      <c r="Q70" s="20">
        <v>83334</v>
      </c>
      <c r="R70" s="20">
        <v>0</v>
      </c>
      <c r="S70" s="20">
        <v>0</v>
      </c>
      <c r="T70" s="20">
        <v>0</v>
      </c>
      <c r="U70" s="20">
        <v>0</v>
      </c>
      <c r="V70" s="20">
        <v>361403</v>
      </c>
      <c r="W70" s="20">
        <v>7433673</v>
      </c>
      <c r="X70" s="20">
        <v>0</v>
      </c>
      <c r="Y70" s="19">
        <v>0</v>
      </c>
      <c r="Z70" s="22">
        <v>7651019</v>
      </c>
    </row>
    <row r="71" spans="1:26" ht="12.75" hidden="1">
      <c r="A71" s="38" t="s">
        <v>67</v>
      </c>
      <c r="B71" s="18">
        <v>9033238</v>
      </c>
      <c r="C71" s="18">
        <v>0</v>
      </c>
      <c r="D71" s="19">
        <v>13205868</v>
      </c>
      <c r="E71" s="20">
        <v>14244019</v>
      </c>
      <c r="F71" s="20">
        <v>2573</v>
      </c>
      <c r="G71" s="20">
        <v>863080</v>
      </c>
      <c r="H71" s="20">
        <v>0</v>
      </c>
      <c r="I71" s="20">
        <v>865653</v>
      </c>
      <c r="J71" s="20">
        <v>0</v>
      </c>
      <c r="K71" s="20">
        <v>1111174</v>
      </c>
      <c r="L71" s="20">
        <v>890440</v>
      </c>
      <c r="M71" s="20">
        <v>2001614</v>
      </c>
      <c r="N71" s="20">
        <v>744685</v>
      </c>
      <c r="O71" s="20">
        <v>2719848</v>
      </c>
      <c r="P71" s="20">
        <v>994426</v>
      </c>
      <c r="Q71" s="20">
        <v>4458959</v>
      </c>
      <c r="R71" s="20">
        <v>0</v>
      </c>
      <c r="S71" s="20">
        <v>0</v>
      </c>
      <c r="T71" s="20">
        <v>0</v>
      </c>
      <c r="U71" s="20">
        <v>0</v>
      </c>
      <c r="V71" s="20">
        <v>7326226</v>
      </c>
      <c r="W71" s="20">
        <v>13680179</v>
      </c>
      <c r="X71" s="20">
        <v>0</v>
      </c>
      <c r="Y71" s="19">
        <v>0</v>
      </c>
      <c r="Z71" s="22">
        <v>14244019</v>
      </c>
    </row>
    <row r="72" spans="1:26" ht="12.75" hidden="1">
      <c r="A72" s="38" t="s">
        <v>68</v>
      </c>
      <c r="B72" s="18">
        <v>11033225</v>
      </c>
      <c r="C72" s="18">
        <v>0</v>
      </c>
      <c r="D72" s="19">
        <v>11549689</v>
      </c>
      <c r="E72" s="20">
        <v>15666587</v>
      </c>
      <c r="F72" s="20">
        <v>931926</v>
      </c>
      <c r="G72" s="20">
        <v>986388</v>
      </c>
      <c r="H72" s="20">
        <v>0</v>
      </c>
      <c r="I72" s="20">
        <v>1918314</v>
      </c>
      <c r="J72" s="20">
        <v>0</v>
      </c>
      <c r="K72" s="20">
        <v>960159</v>
      </c>
      <c r="L72" s="20">
        <v>945504</v>
      </c>
      <c r="M72" s="20">
        <v>1905663</v>
      </c>
      <c r="N72" s="20">
        <v>962908</v>
      </c>
      <c r="O72" s="20">
        <v>774911</v>
      </c>
      <c r="P72" s="20">
        <v>960047</v>
      </c>
      <c r="Q72" s="20">
        <v>2697866</v>
      </c>
      <c r="R72" s="20">
        <v>0</v>
      </c>
      <c r="S72" s="20">
        <v>0</v>
      </c>
      <c r="T72" s="20">
        <v>0</v>
      </c>
      <c r="U72" s="20">
        <v>0</v>
      </c>
      <c r="V72" s="20">
        <v>6521843</v>
      </c>
      <c r="W72" s="20">
        <v>11647573</v>
      </c>
      <c r="X72" s="20">
        <v>0</v>
      </c>
      <c r="Y72" s="19">
        <v>0</v>
      </c>
      <c r="Z72" s="22">
        <v>15666587</v>
      </c>
    </row>
    <row r="73" spans="1:26" ht="12.75" hidden="1">
      <c r="A73" s="38" t="s">
        <v>69</v>
      </c>
      <c r="B73" s="18">
        <v>10644885</v>
      </c>
      <c r="C73" s="18">
        <v>0</v>
      </c>
      <c r="D73" s="19">
        <v>10095132</v>
      </c>
      <c r="E73" s="20">
        <v>13116984</v>
      </c>
      <c r="F73" s="20">
        <v>939252</v>
      </c>
      <c r="G73" s="20">
        <v>939086</v>
      </c>
      <c r="H73" s="20">
        <v>0</v>
      </c>
      <c r="I73" s="20">
        <v>1878338</v>
      </c>
      <c r="J73" s="20">
        <v>0</v>
      </c>
      <c r="K73" s="20">
        <v>946923</v>
      </c>
      <c r="L73" s="20">
        <v>929314</v>
      </c>
      <c r="M73" s="20">
        <v>1876237</v>
      </c>
      <c r="N73" s="20">
        <v>946767</v>
      </c>
      <c r="O73" s="20">
        <v>802329</v>
      </c>
      <c r="P73" s="20">
        <v>945184</v>
      </c>
      <c r="Q73" s="20">
        <v>2694280</v>
      </c>
      <c r="R73" s="20">
        <v>0</v>
      </c>
      <c r="S73" s="20">
        <v>0</v>
      </c>
      <c r="T73" s="20">
        <v>0</v>
      </c>
      <c r="U73" s="20">
        <v>0</v>
      </c>
      <c r="V73" s="20">
        <v>6448855</v>
      </c>
      <c r="W73" s="20">
        <v>9967179</v>
      </c>
      <c r="X73" s="20">
        <v>0</v>
      </c>
      <c r="Y73" s="19">
        <v>0</v>
      </c>
      <c r="Z73" s="22">
        <v>13116984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13127931</v>
      </c>
      <c r="C75" s="27">
        <v>0</v>
      </c>
      <c r="D75" s="28">
        <v>12633889</v>
      </c>
      <c r="E75" s="29">
        <v>19687956</v>
      </c>
      <c r="F75" s="29">
        <v>1038781</v>
      </c>
      <c r="G75" s="29">
        <v>1159368</v>
      </c>
      <c r="H75" s="29">
        <v>0</v>
      </c>
      <c r="I75" s="29">
        <v>2198149</v>
      </c>
      <c r="J75" s="29">
        <v>0</v>
      </c>
      <c r="K75" s="29">
        <v>1807708</v>
      </c>
      <c r="L75" s="29">
        <v>1823420</v>
      </c>
      <c r="M75" s="29">
        <v>3631128</v>
      </c>
      <c r="N75" s="29">
        <v>1823844</v>
      </c>
      <c r="O75" s="29">
        <v>1774007</v>
      </c>
      <c r="P75" s="29">
        <v>1879629</v>
      </c>
      <c r="Q75" s="29">
        <v>5477480</v>
      </c>
      <c r="R75" s="29">
        <v>0</v>
      </c>
      <c r="S75" s="29">
        <v>0</v>
      </c>
      <c r="T75" s="29">
        <v>0</v>
      </c>
      <c r="U75" s="29">
        <v>0</v>
      </c>
      <c r="V75" s="29">
        <v>11306757</v>
      </c>
      <c r="W75" s="29">
        <v>13874439</v>
      </c>
      <c r="X75" s="29">
        <v>0</v>
      </c>
      <c r="Y75" s="28">
        <v>0</v>
      </c>
      <c r="Z75" s="30">
        <v>19687956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13231688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131817826</v>
      </c>
      <c r="C83" s="18"/>
      <c r="D83" s="19">
        <v>-47882335</v>
      </c>
      <c r="E83" s="20">
        <v>3713897</v>
      </c>
      <c r="F83" s="20">
        <v>43258210</v>
      </c>
      <c r="G83" s="20">
        <v>2373779</v>
      </c>
      <c r="H83" s="20"/>
      <c r="I83" s="20">
        <v>43258210</v>
      </c>
      <c r="J83" s="20"/>
      <c r="K83" s="20">
        <v>-8884</v>
      </c>
      <c r="L83" s="20">
        <v>-3087</v>
      </c>
      <c r="M83" s="20"/>
      <c r="N83" s="20">
        <v>-4941</v>
      </c>
      <c r="O83" s="20">
        <v>-5322</v>
      </c>
      <c r="P83" s="20">
        <v>-9977</v>
      </c>
      <c r="Q83" s="20">
        <v>-4941</v>
      </c>
      <c r="R83" s="20"/>
      <c r="S83" s="20"/>
      <c r="T83" s="20"/>
      <c r="U83" s="20"/>
      <c r="V83" s="20">
        <v>43258210</v>
      </c>
      <c r="W83" s="20">
        <v>3713897</v>
      </c>
      <c r="X83" s="20"/>
      <c r="Y83" s="19"/>
      <c r="Z83" s="22">
        <v>3713897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12633889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-40949403</v>
      </c>
      <c r="C5" s="18">
        <v>0</v>
      </c>
      <c r="D5" s="58">
        <v>17959559</v>
      </c>
      <c r="E5" s="59">
        <v>17959559</v>
      </c>
      <c r="F5" s="59">
        <v>1622477</v>
      </c>
      <c r="G5" s="59">
        <v>0</v>
      </c>
      <c r="H5" s="59">
        <v>0</v>
      </c>
      <c r="I5" s="59">
        <v>1622477</v>
      </c>
      <c r="J5" s="59">
        <v>1622477</v>
      </c>
      <c r="K5" s="59">
        <v>1623261</v>
      </c>
      <c r="L5" s="59">
        <v>1615200</v>
      </c>
      <c r="M5" s="59">
        <v>4860938</v>
      </c>
      <c r="N5" s="59">
        <v>1619608</v>
      </c>
      <c r="O5" s="59">
        <v>1621124</v>
      </c>
      <c r="P5" s="59">
        <v>0</v>
      </c>
      <c r="Q5" s="59">
        <v>3240732</v>
      </c>
      <c r="R5" s="59">
        <v>0</v>
      </c>
      <c r="S5" s="59">
        <v>0</v>
      </c>
      <c r="T5" s="59">
        <v>0</v>
      </c>
      <c r="U5" s="59">
        <v>0</v>
      </c>
      <c r="V5" s="59">
        <v>9724147</v>
      </c>
      <c r="W5" s="59">
        <v>13469675</v>
      </c>
      <c r="X5" s="59">
        <v>-3745528</v>
      </c>
      <c r="Y5" s="60">
        <v>-27.81</v>
      </c>
      <c r="Z5" s="61">
        <v>17959559</v>
      </c>
    </row>
    <row r="6" spans="1:26" ht="12.75">
      <c r="A6" s="57" t="s">
        <v>32</v>
      </c>
      <c r="B6" s="18">
        <v>916902934</v>
      </c>
      <c r="C6" s="18">
        <v>0</v>
      </c>
      <c r="D6" s="58">
        <v>121690363</v>
      </c>
      <c r="E6" s="59">
        <v>128795496</v>
      </c>
      <c r="F6" s="59">
        <v>3187898</v>
      </c>
      <c r="G6" s="59">
        <v>-21876</v>
      </c>
      <c r="H6" s="59">
        <v>4794191</v>
      </c>
      <c r="I6" s="59">
        <v>7960213</v>
      </c>
      <c r="J6" s="59">
        <v>6468840</v>
      </c>
      <c r="K6" s="59">
        <v>6541469</v>
      </c>
      <c r="L6" s="59">
        <v>5982819</v>
      </c>
      <c r="M6" s="59">
        <v>18993128</v>
      </c>
      <c r="N6" s="59">
        <v>9062740</v>
      </c>
      <c r="O6" s="59">
        <v>6465429</v>
      </c>
      <c r="P6" s="59">
        <v>0</v>
      </c>
      <c r="Q6" s="59">
        <v>15528169</v>
      </c>
      <c r="R6" s="59">
        <v>0</v>
      </c>
      <c r="S6" s="59">
        <v>0</v>
      </c>
      <c r="T6" s="59">
        <v>0</v>
      </c>
      <c r="U6" s="59">
        <v>0</v>
      </c>
      <c r="V6" s="59">
        <v>42481510</v>
      </c>
      <c r="W6" s="59">
        <v>92733165</v>
      </c>
      <c r="X6" s="59">
        <v>-50251655</v>
      </c>
      <c r="Y6" s="60">
        <v>-54.19</v>
      </c>
      <c r="Z6" s="61">
        <v>128795496</v>
      </c>
    </row>
    <row r="7" spans="1:26" ht="12.75">
      <c r="A7" s="57" t="s">
        <v>33</v>
      </c>
      <c r="B7" s="18">
        <v>-11830107</v>
      </c>
      <c r="C7" s="18">
        <v>0</v>
      </c>
      <c r="D7" s="58">
        <v>220001</v>
      </c>
      <c r="E7" s="59">
        <v>220001</v>
      </c>
      <c r="F7" s="59">
        <v>0</v>
      </c>
      <c r="G7" s="59">
        <v>0</v>
      </c>
      <c r="H7" s="59">
        <v>5827</v>
      </c>
      <c r="I7" s="59">
        <v>5827</v>
      </c>
      <c r="J7" s="59">
        <v>1008</v>
      </c>
      <c r="K7" s="59">
        <v>6609</v>
      </c>
      <c r="L7" s="59">
        <v>82744</v>
      </c>
      <c r="M7" s="59">
        <v>90361</v>
      </c>
      <c r="N7" s="59">
        <v>40458</v>
      </c>
      <c r="O7" s="59">
        <v>30</v>
      </c>
      <c r="P7" s="59">
        <v>0</v>
      </c>
      <c r="Q7" s="59">
        <v>40488</v>
      </c>
      <c r="R7" s="59">
        <v>0</v>
      </c>
      <c r="S7" s="59">
        <v>0</v>
      </c>
      <c r="T7" s="59">
        <v>0</v>
      </c>
      <c r="U7" s="59">
        <v>0</v>
      </c>
      <c r="V7" s="59">
        <v>136676</v>
      </c>
      <c r="W7" s="59">
        <v>165002</v>
      </c>
      <c r="X7" s="59">
        <v>-28326</v>
      </c>
      <c r="Y7" s="60">
        <v>-17.17</v>
      </c>
      <c r="Z7" s="61">
        <v>220001</v>
      </c>
    </row>
    <row r="8" spans="1:26" ht="12.75">
      <c r="A8" s="57" t="s">
        <v>34</v>
      </c>
      <c r="B8" s="18">
        <v>76530852</v>
      </c>
      <c r="C8" s="18">
        <v>0</v>
      </c>
      <c r="D8" s="58">
        <v>88115551</v>
      </c>
      <c r="E8" s="59">
        <v>88115551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64916734</v>
      </c>
      <c r="X8" s="59">
        <v>-64916734</v>
      </c>
      <c r="Y8" s="60">
        <v>-100</v>
      </c>
      <c r="Z8" s="61">
        <v>88115551</v>
      </c>
    </row>
    <row r="9" spans="1:26" ht="12.75">
      <c r="A9" s="57" t="s">
        <v>35</v>
      </c>
      <c r="B9" s="18">
        <v>33521188</v>
      </c>
      <c r="C9" s="18">
        <v>0</v>
      </c>
      <c r="D9" s="58">
        <v>40073361</v>
      </c>
      <c r="E9" s="59">
        <v>40073361</v>
      </c>
      <c r="F9" s="59">
        <v>3495722</v>
      </c>
      <c r="G9" s="59">
        <v>0</v>
      </c>
      <c r="H9" s="59">
        <v>2032</v>
      </c>
      <c r="I9" s="59">
        <v>3497754</v>
      </c>
      <c r="J9" s="59">
        <v>3463027</v>
      </c>
      <c r="K9" s="59">
        <v>3600262</v>
      </c>
      <c r="L9" s="59">
        <v>3683573</v>
      </c>
      <c r="M9" s="59">
        <v>10746862</v>
      </c>
      <c r="N9" s="59">
        <v>3749158</v>
      </c>
      <c r="O9" s="59">
        <v>282758</v>
      </c>
      <c r="P9" s="59">
        <v>0</v>
      </c>
      <c r="Q9" s="59">
        <v>4031916</v>
      </c>
      <c r="R9" s="59">
        <v>0</v>
      </c>
      <c r="S9" s="59">
        <v>0</v>
      </c>
      <c r="T9" s="59">
        <v>0</v>
      </c>
      <c r="U9" s="59">
        <v>0</v>
      </c>
      <c r="V9" s="59">
        <v>18276532</v>
      </c>
      <c r="W9" s="59">
        <v>43717109</v>
      </c>
      <c r="X9" s="59">
        <v>-25440577</v>
      </c>
      <c r="Y9" s="60">
        <v>-58.19</v>
      </c>
      <c r="Z9" s="61">
        <v>40073361</v>
      </c>
    </row>
    <row r="10" spans="1:26" ht="20.25">
      <c r="A10" s="62" t="s">
        <v>105</v>
      </c>
      <c r="B10" s="63">
        <f>SUM(B5:B9)</f>
        <v>974175464</v>
      </c>
      <c r="C10" s="63">
        <f>SUM(C5:C9)</f>
        <v>0</v>
      </c>
      <c r="D10" s="64">
        <f aca="true" t="shared" si="0" ref="D10:Z10">SUM(D5:D9)</f>
        <v>268058835</v>
      </c>
      <c r="E10" s="65">
        <f t="shared" si="0"/>
        <v>275163968</v>
      </c>
      <c r="F10" s="65">
        <f t="shared" si="0"/>
        <v>8306097</v>
      </c>
      <c r="G10" s="65">
        <f t="shared" si="0"/>
        <v>-21876</v>
      </c>
      <c r="H10" s="65">
        <f t="shared" si="0"/>
        <v>4802050</v>
      </c>
      <c r="I10" s="65">
        <f t="shared" si="0"/>
        <v>13086271</v>
      </c>
      <c r="J10" s="65">
        <f t="shared" si="0"/>
        <v>11555352</v>
      </c>
      <c r="K10" s="65">
        <f t="shared" si="0"/>
        <v>11771601</v>
      </c>
      <c r="L10" s="65">
        <f t="shared" si="0"/>
        <v>11364336</v>
      </c>
      <c r="M10" s="65">
        <f t="shared" si="0"/>
        <v>34691289</v>
      </c>
      <c r="N10" s="65">
        <f t="shared" si="0"/>
        <v>14471964</v>
      </c>
      <c r="O10" s="65">
        <f t="shared" si="0"/>
        <v>8369341</v>
      </c>
      <c r="P10" s="65">
        <f t="shared" si="0"/>
        <v>0</v>
      </c>
      <c r="Q10" s="65">
        <f t="shared" si="0"/>
        <v>22841305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70618865</v>
      </c>
      <c r="W10" s="65">
        <f t="shared" si="0"/>
        <v>215001685</v>
      </c>
      <c r="X10" s="65">
        <f t="shared" si="0"/>
        <v>-144382820</v>
      </c>
      <c r="Y10" s="66">
        <f>+IF(W10&lt;&gt;0,(X10/W10)*100,0)</f>
        <v>-67.15427369790147</v>
      </c>
      <c r="Z10" s="67">
        <f t="shared" si="0"/>
        <v>275163968</v>
      </c>
    </row>
    <row r="11" spans="1:26" ht="12.75">
      <c r="A11" s="57" t="s">
        <v>36</v>
      </c>
      <c r="B11" s="18">
        <v>47017694</v>
      </c>
      <c r="C11" s="18">
        <v>0</v>
      </c>
      <c r="D11" s="58">
        <v>97401314</v>
      </c>
      <c r="E11" s="59">
        <v>121947469</v>
      </c>
      <c r="F11" s="59">
        <v>0</v>
      </c>
      <c r="G11" s="59">
        <v>0</v>
      </c>
      <c r="H11" s="59">
        <v>2844</v>
      </c>
      <c r="I11" s="59">
        <v>2844</v>
      </c>
      <c r="J11" s="59">
        <v>8333167</v>
      </c>
      <c r="K11" s="59">
        <v>8331790</v>
      </c>
      <c r="L11" s="59">
        <v>41730</v>
      </c>
      <c r="M11" s="59">
        <v>16706687</v>
      </c>
      <c r="N11" s="59">
        <v>8469031</v>
      </c>
      <c r="O11" s="59">
        <v>801</v>
      </c>
      <c r="P11" s="59">
        <v>0</v>
      </c>
      <c r="Q11" s="59">
        <v>8469832</v>
      </c>
      <c r="R11" s="59">
        <v>0</v>
      </c>
      <c r="S11" s="59">
        <v>0</v>
      </c>
      <c r="T11" s="59">
        <v>0</v>
      </c>
      <c r="U11" s="59">
        <v>0</v>
      </c>
      <c r="V11" s="59">
        <v>25179363</v>
      </c>
      <c r="W11" s="59">
        <v>86040177</v>
      </c>
      <c r="X11" s="59">
        <v>-60860814</v>
      </c>
      <c r="Y11" s="60">
        <v>-70.74</v>
      </c>
      <c r="Z11" s="61">
        <v>121947469</v>
      </c>
    </row>
    <row r="12" spans="1:26" ht="12.75">
      <c r="A12" s="57" t="s">
        <v>37</v>
      </c>
      <c r="B12" s="18">
        <v>7821484</v>
      </c>
      <c r="C12" s="18">
        <v>0</v>
      </c>
      <c r="D12" s="58">
        <v>7298129</v>
      </c>
      <c r="E12" s="59">
        <v>10471100</v>
      </c>
      <c r="F12" s="59">
        <v>0</v>
      </c>
      <c r="G12" s="59">
        <v>0</v>
      </c>
      <c r="H12" s="59">
        <v>0</v>
      </c>
      <c r="I12" s="59">
        <v>0</v>
      </c>
      <c r="J12" s="59">
        <v>616266</v>
      </c>
      <c r="K12" s="59">
        <v>690954</v>
      </c>
      <c r="L12" s="59">
        <v>0</v>
      </c>
      <c r="M12" s="59">
        <v>1307220</v>
      </c>
      <c r="N12" s="59">
        <v>583676</v>
      </c>
      <c r="O12" s="59">
        <v>0</v>
      </c>
      <c r="P12" s="59">
        <v>0</v>
      </c>
      <c r="Q12" s="59">
        <v>583676</v>
      </c>
      <c r="R12" s="59">
        <v>0</v>
      </c>
      <c r="S12" s="59">
        <v>0</v>
      </c>
      <c r="T12" s="59">
        <v>0</v>
      </c>
      <c r="U12" s="59">
        <v>0</v>
      </c>
      <c r="V12" s="59">
        <v>1890896</v>
      </c>
      <c r="W12" s="59">
        <v>6704561</v>
      </c>
      <c r="X12" s="59">
        <v>-4813665</v>
      </c>
      <c r="Y12" s="60">
        <v>-71.8</v>
      </c>
      <c r="Z12" s="61">
        <v>10471100</v>
      </c>
    </row>
    <row r="13" spans="1:26" ht="12.75">
      <c r="A13" s="57" t="s">
        <v>106</v>
      </c>
      <c r="B13" s="18">
        <v>1901038</v>
      </c>
      <c r="C13" s="18">
        <v>0</v>
      </c>
      <c r="D13" s="58">
        <v>4906950</v>
      </c>
      <c r="E13" s="59">
        <v>4906950</v>
      </c>
      <c r="F13" s="59">
        <v>0</v>
      </c>
      <c r="G13" s="59">
        <v>0</v>
      </c>
      <c r="H13" s="59">
        <v>0</v>
      </c>
      <c r="I13" s="59">
        <v>0</v>
      </c>
      <c r="J13" s="59">
        <v>496</v>
      </c>
      <c r="K13" s="59">
        <v>0</v>
      </c>
      <c r="L13" s="59">
        <v>3950</v>
      </c>
      <c r="M13" s="59">
        <v>4446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4446</v>
      </c>
      <c r="W13" s="59">
        <v>3680208</v>
      </c>
      <c r="X13" s="59">
        <v>-3675762</v>
      </c>
      <c r="Y13" s="60">
        <v>-99.88</v>
      </c>
      <c r="Z13" s="61">
        <v>4906950</v>
      </c>
    </row>
    <row r="14" spans="1:26" ht="12.75">
      <c r="A14" s="57" t="s">
        <v>38</v>
      </c>
      <c r="B14" s="18">
        <v>16917575</v>
      </c>
      <c r="C14" s="18">
        <v>0</v>
      </c>
      <c r="D14" s="58">
        <v>12250000</v>
      </c>
      <c r="E14" s="59">
        <v>7971516</v>
      </c>
      <c r="F14" s="59">
        <v>0</v>
      </c>
      <c r="G14" s="59">
        <v>0</v>
      </c>
      <c r="H14" s="59">
        <v>0</v>
      </c>
      <c r="I14" s="59">
        <v>0</v>
      </c>
      <c r="J14" s="59">
        <v>1981</v>
      </c>
      <c r="K14" s="59">
        <v>2463025</v>
      </c>
      <c r="L14" s="59">
        <v>2189424</v>
      </c>
      <c r="M14" s="59">
        <v>4654430</v>
      </c>
      <c r="N14" s="59">
        <v>0</v>
      </c>
      <c r="O14" s="59">
        <v>2806</v>
      </c>
      <c r="P14" s="59">
        <v>0</v>
      </c>
      <c r="Q14" s="59">
        <v>2806</v>
      </c>
      <c r="R14" s="59">
        <v>0</v>
      </c>
      <c r="S14" s="59">
        <v>0</v>
      </c>
      <c r="T14" s="59">
        <v>0</v>
      </c>
      <c r="U14" s="59">
        <v>0</v>
      </c>
      <c r="V14" s="59">
        <v>4657236</v>
      </c>
      <c r="W14" s="59">
        <v>5978637</v>
      </c>
      <c r="X14" s="59">
        <v>-1321401</v>
      </c>
      <c r="Y14" s="60">
        <v>-22.1</v>
      </c>
      <c r="Z14" s="61">
        <v>7971516</v>
      </c>
    </row>
    <row r="15" spans="1:26" ht="12.75">
      <c r="A15" s="57" t="s">
        <v>39</v>
      </c>
      <c r="B15" s="18">
        <v>43713315</v>
      </c>
      <c r="C15" s="18">
        <v>0</v>
      </c>
      <c r="D15" s="58">
        <v>53848760</v>
      </c>
      <c r="E15" s="59">
        <v>48017290</v>
      </c>
      <c r="F15" s="59">
        <v>737378</v>
      </c>
      <c r="G15" s="59">
        <v>-178752</v>
      </c>
      <c r="H15" s="59">
        <v>256706</v>
      </c>
      <c r="I15" s="59">
        <v>815332</v>
      </c>
      <c r="J15" s="59">
        <v>671012</v>
      </c>
      <c r="K15" s="59">
        <v>3726826</v>
      </c>
      <c r="L15" s="59">
        <v>11917790</v>
      </c>
      <c r="M15" s="59">
        <v>16315628</v>
      </c>
      <c r="N15" s="59">
        <v>160822</v>
      </c>
      <c r="O15" s="59">
        <v>925169</v>
      </c>
      <c r="P15" s="59">
        <v>0</v>
      </c>
      <c r="Q15" s="59">
        <v>1085991</v>
      </c>
      <c r="R15" s="59">
        <v>0</v>
      </c>
      <c r="S15" s="59">
        <v>0</v>
      </c>
      <c r="T15" s="59">
        <v>0</v>
      </c>
      <c r="U15" s="59">
        <v>0</v>
      </c>
      <c r="V15" s="59">
        <v>18216951</v>
      </c>
      <c r="W15" s="59">
        <v>37847948</v>
      </c>
      <c r="X15" s="59">
        <v>-19630997</v>
      </c>
      <c r="Y15" s="60">
        <v>-51.87</v>
      </c>
      <c r="Z15" s="61">
        <v>48017290</v>
      </c>
    </row>
    <row r="16" spans="1:26" ht="12.75">
      <c r="A16" s="57" t="s">
        <v>34</v>
      </c>
      <c r="B16" s="18">
        <v>0</v>
      </c>
      <c r="C16" s="18">
        <v>0</v>
      </c>
      <c r="D16" s="58">
        <v>100000</v>
      </c>
      <c r="E16" s="59">
        <v>100000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40000</v>
      </c>
      <c r="X16" s="59">
        <v>-40000</v>
      </c>
      <c r="Y16" s="60">
        <v>-100</v>
      </c>
      <c r="Z16" s="61">
        <v>100000</v>
      </c>
    </row>
    <row r="17" spans="1:26" ht="12.75">
      <c r="A17" s="57" t="s">
        <v>40</v>
      </c>
      <c r="B17" s="18">
        <v>-315747691</v>
      </c>
      <c r="C17" s="18">
        <v>0</v>
      </c>
      <c r="D17" s="58">
        <v>97510170</v>
      </c>
      <c r="E17" s="59">
        <v>77643805</v>
      </c>
      <c r="F17" s="59">
        <v>1521431</v>
      </c>
      <c r="G17" s="59">
        <v>30575</v>
      </c>
      <c r="H17" s="59">
        <v>1669152</v>
      </c>
      <c r="I17" s="59">
        <v>3221158</v>
      </c>
      <c r="J17" s="59">
        <v>1223198</v>
      </c>
      <c r="K17" s="59">
        <v>2604794</v>
      </c>
      <c r="L17" s="59">
        <v>2821486</v>
      </c>
      <c r="M17" s="59">
        <v>6649478</v>
      </c>
      <c r="N17" s="59">
        <v>2535557</v>
      </c>
      <c r="O17" s="59">
        <v>883491</v>
      </c>
      <c r="P17" s="59">
        <v>0</v>
      </c>
      <c r="Q17" s="59">
        <v>3419048</v>
      </c>
      <c r="R17" s="59">
        <v>0</v>
      </c>
      <c r="S17" s="59">
        <v>0</v>
      </c>
      <c r="T17" s="59">
        <v>0</v>
      </c>
      <c r="U17" s="59">
        <v>0</v>
      </c>
      <c r="V17" s="59">
        <v>13289684</v>
      </c>
      <c r="W17" s="59">
        <v>43019996</v>
      </c>
      <c r="X17" s="59">
        <v>-29730312</v>
      </c>
      <c r="Y17" s="60">
        <v>-69.11</v>
      </c>
      <c r="Z17" s="61">
        <v>77643805</v>
      </c>
    </row>
    <row r="18" spans="1:26" ht="12.75">
      <c r="A18" s="68" t="s">
        <v>41</v>
      </c>
      <c r="B18" s="69">
        <f>SUM(B11:B17)</f>
        <v>-198376585</v>
      </c>
      <c r="C18" s="69">
        <f>SUM(C11:C17)</f>
        <v>0</v>
      </c>
      <c r="D18" s="70">
        <f aca="true" t="shared" si="1" ref="D18:Z18">SUM(D11:D17)</f>
        <v>273315323</v>
      </c>
      <c r="E18" s="71">
        <f t="shared" si="1"/>
        <v>271058130</v>
      </c>
      <c r="F18" s="71">
        <f t="shared" si="1"/>
        <v>2258809</v>
      </c>
      <c r="G18" s="71">
        <f t="shared" si="1"/>
        <v>-148177</v>
      </c>
      <c r="H18" s="71">
        <f t="shared" si="1"/>
        <v>1928702</v>
      </c>
      <c r="I18" s="71">
        <f t="shared" si="1"/>
        <v>4039334</v>
      </c>
      <c r="J18" s="71">
        <f t="shared" si="1"/>
        <v>10846120</v>
      </c>
      <c r="K18" s="71">
        <f t="shared" si="1"/>
        <v>17817389</v>
      </c>
      <c r="L18" s="71">
        <f t="shared" si="1"/>
        <v>16974380</v>
      </c>
      <c r="M18" s="71">
        <f t="shared" si="1"/>
        <v>45637889</v>
      </c>
      <c r="N18" s="71">
        <f t="shared" si="1"/>
        <v>11749086</v>
      </c>
      <c r="O18" s="71">
        <f t="shared" si="1"/>
        <v>1812267</v>
      </c>
      <c r="P18" s="71">
        <f t="shared" si="1"/>
        <v>0</v>
      </c>
      <c r="Q18" s="71">
        <f t="shared" si="1"/>
        <v>13561353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63238576</v>
      </c>
      <c r="W18" s="71">
        <f t="shared" si="1"/>
        <v>183311527</v>
      </c>
      <c r="X18" s="71">
        <f t="shared" si="1"/>
        <v>-120072951</v>
      </c>
      <c r="Y18" s="66">
        <f>+IF(W18&lt;&gt;0,(X18/W18)*100,0)</f>
        <v>-65.50212797038127</v>
      </c>
      <c r="Z18" s="72">
        <f t="shared" si="1"/>
        <v>271058130</v>
      </c>
    </row>
    <row r="19" spans="1:26" ht="12.75">
      <c r="A19" s="68" t="s">
        <v>42</v>
      </c>
      <c r="B19" s="73">
        <f>+B10-B18</f>
        <v>1172552049</v>
      </c>
      <c r="C19" s="73">
        <f>+C10-C18</f>
        <v>0</v>
      </c>
      <c r="D19" s="74">
        <f aca="true" t="shared" si="2" ref="D19:Z19">+D10-D18</f>
        <v>-5256488</v>
      </c>
      <c r="E19" s="75">
        <f t="shared" si="2"/>
        <v>4105838</v>
      </c>
      <c r="F19" s="75">
        <f t="shared" si="2"/>
        <v>6047288</v>
      </c>
      <c r="G19" s="75">
        <f t="shared" si="2"/>
        <v>126301</v>
      </c>
      <c r="H19" s="75">
        <f t="shared" si="2"/>
        <v>2873348</v>
      </c>
      <c r="I19" s="75">
        <f t="shared" si="2"/>
        <v>9046937</v>
      </c>
      <c r="J19" s="75">
        <f t="shared" si="2"/>
        <v>709232</v>
      </c>
      <c r="K19" s="75">
        <f t="shared" si="2"/>
        <v>-6045788</v>
      </c>
      <c r="L19" s="75">
        <f t="shared" si="2"/>
        <v>-5610044</v>
      </c>
      <c r="M19" s="75">
        <f t="shared" si="2"/>
        <v>-10946600</v>
      </c>
      <c r="N19" s="75">
        <f t="shared" si="2"/>
        <v>2722878</v>
      </c>
      <c r="O19" s="75">
        <f t="shared" si="2"/>
        <v>6557074</v>
      </c>
      <c r="P19" s="75">
        <f t="shared" si="2"/>
        <v>0</v>
      </c>
      <c r="Q19" s="75">
        <f t="shared" si="2"/>
        <v>9279952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7380289</v>
      </c>
      <c r="W19" s="75">
        <f>IF(E10=E18,0,W10-W18)</f>
        <v>31690158</v>
      </c>
      <c r="X19" s="75">
        <f t="shared" si="2"/>
        <v>-24309869</v>
      </c>
      <c r="Y19" s="76">
        <f>+IF(W19&lt;&gt;0,(X19/W19)*100,0)</f>
        <v>-76.71110065150197</v>
      </c>
      <c r="Z19" s="77">
        <f t="shared" si="2"/>
        <v>4105838</v>
      </c>
    </row>
    <row r="20" spans="1:26" ht="20.25">
      <c r="A20" s="78" t="s">
        <v>43</v>
      </c>
      <c r="B20" s="79">
        <v>51292739</v>
      </c>
      <c r="C20" s="79">
        <v>0</v>
      </c>
      <c r="D20" s="80">
        <v>34497452</v>
      </c>
      <c r="E20" s="81">
        <v>36497452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26673088</v>
      </c>
      <c r="X20" s="81">
        <v>-26673088</v>
      </c>
      <c r="Y20" s="82">
        <v>-100</v>
      </c>
      <c r="Z20" s="83">
        <v>36497452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1223844788</v>
      </c>
      <c r="C22" s="91">
        <f>SUM(C19:C21)</f>
        <v>0</v>
      </c>
      <c r="D22" s="92">
        <f aca="true" t="shared" si="3" ref="D22:Z22">SUM(D19:D21)</f>
        <v>29240964</v>
      </c>
      <c r="E22" s="93">
        <f t="shared" si="3"/>
        <v>40603290</v>
      </c>
      <c r="F22" s="93">
        <f t="shared" si="3"/>
        <v>6047288</v>
      </c>
      <c r="G22" s="93">
        <f t="shared" si="3"/>
        <v>126301</v>
      </c>
      <c r="H22" s="93">
        <f t="shared" si="3"/>
        <v>2873348</v>
      </c>
      <c r="I22" s="93">
        <f t="shared" si="3"/>
        <v>9046937</v>
      </c>
      <c r="J22" s="93">
        <f t="shared" si="3"/>
        <v>709232</v>
      </c>
      <c r="K22" s="93">
        <f t="shared" si="3"/>
        <v>-6045788</v>
      </c>
      <c r="L22" s="93">
        <f t="shared" si="3"/>
        <v>-5610044</v>
      </c>
      <c r="M22" s="93">
        <f t="shared" si="3"/>
        <v>-10946600</v>
      </c>
      <c r="N22" s="93">
        <f t="shared" si="3"/>
        <v>2722878</v>
      </c>
      <c r="O22" s="93">
        <f t="shared" si="3"/>
        <v>6557074</v>
      </c>
      <c r="P22" s="93">
        <f t="shared" si="3"/>
        <v>0</v>
      </c>
      <c r="Q22" s="93">
        <f t="shared" si="3"/>
        <v>9279952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7380289</v>
      </c>
      <c r="W22" s="93">
        <f t="shared" si="3"/>
        <v>58363246</v>
      </c>
      <c r="X22" s="93">
        <f t="shared" si="3"/>
        <v>-50982957</v>
      </c>
      <c r="Y22" s="94">
        <f>+IF(W22&lt;&gt;0,(X22/W22)*100,0)</f>
        <v>-87.35456043688865</v>
      </c>
      <c r="Z22" s="95">
        <f t="shared" si="3"/>
        <v>40603290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1223844788</v>
      </c>
      <c r="C24" s="73">
        <f>SUM(C22:C23)</f>
        <v>0</v>
      </c>
      <c r="D24" s="74">
        <f aca="true" t="shared" si="4" ref="D24:Z24">SUM(D22:D23)</f>
        <v>29240964</v>
      </c>
      <c r="E24" s="75">
        <f t="shared" si="4"/>
        <v>40603290</v>
      </c>
      <c r="F24" s="75">
        <f t="shared" si="4"/>
        <v>6047288</v>
      </c>
      <c r="G24" s="75">
        <f t="shared" si="4"/>
        <v>126301</v>
      </c>
      <c r="H24" s="75">
        <f t="shared" si="4"/>
        <v>2873348</v>
      </c>
      <c r="I24" s="75">
        <f t="shared" si="4"/>
        <v>9046937</v>
      </c>
      <c r="J24" s="75">
        <f t="shared" si="4"/>
        <v>709232</v>
      </c>
      <c r="K24" s="75">
        <f t="shared" si="4"/>
        <v>-6045788</v>
      </c>
      <c r="L24" s="75">
        <f t="shared" si="4"/>
        <v>-5610044</v>
      </c>
      <c r="M24" s="75">
        <f t="shared" si="4"/>
        <v>-10946600</v>
      </c>
      <c r="N24" s="75">
        <f t="shared" si="4"/>
        <v>2722878</v>
      </c>
      <c r="O24" s="75">
        <f t="shared" si="4"/>
        <v>6557074</v>
      </c>
      <c r="P24" s="75">
        <f t="shared" si="4"/>
        <v>0</v>
      </c>
      <c r="Q24" s="75">
        <f t="shared" si="4"/>
        <v>9279952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7380289</v>
      </c>
      <c r="W24" s="75">
        <f t="shared" si="4"/>
        <v>58363246</v>
      </c>
      <c r="X24" s="75">
        <f t="shared" si="4"/>
        <v>-50982957</v>
      </c>
      <c r="Y24" s="76">
        <f>+IF(W24&lt;&gt;0,(X24/W24)*100,0)</f>
        <v>-87.35456043688865</v>
      </c>
      <c r="Z24" s="77">
        <f t="shared" si="4"/>
        <v>40603290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1583310195</v>
      </c>
      <c r="C27" s="21">
        <v>0</v>
      </c>
      <c r="D27" s="103">
        <v>36588239</v>
      </c>
      <c r="E27" s="104">
        <v>38958238</v>
      </c>
      <c r="F27" s="104">
        <v>0</v>
      </c>
      <c r="G27" s="104">
        <v>0</v>
      </c>
      <c r="H27" s="104">
        <v>694253</v>
      </c>
      <c r="I27" s="104">
        <v>694253</v>
      </c>
      <c r="J27" s="104">
        <v>847948</v>
      </c>
      <c r="K27" s="104">
        <v>18440</v>
      </c>
      <c r="L27" s="104">
        <v>1957353</v>
      </c>
      <c r="M27" s="104">
        <v>2823741</v>
      </c>
      <c r="N27" s="104">
        <v>0</v>
      </c>
      <c r="O27" s="104">
        <v>1508688</v>
      </c>
      <c r="P27" s="104">
        <v>0</v>
      </c>
      <c r="Q27" s="104">
        <v>1508688</v>
      </c>
      <c r="R27" s="104">
        <v>0</v>
      </c>
      <c r="S27" s="104">
        <v>0</v>
      </c>
      <c r="T27" s="104">
        <v>0</v>
      </c>
      <c r="U27" s="104">
        <v>0</v>
      </c>
      <c r="V27" s="104">
        <v>5026682</v>
      </c>
      <c r="W27" s="104">
        <v>26941206</v>
      </c>
      <c r="X27" s="104">
        <v>-21914524</v>
      </c>
      <c r="Y27" s="105">
        <v>-81.34</v>
      </c>
      <c r="Z27" s="106">
        <v>38958238</v>
      </c>
    </row>
    <row r="28" spans="1:26" ht="12.75">
      <c r="A28" s="107" t="s">
        <v>47</v>
      </c>
      <c r="B28" s="18">
        <v>1415874238</v>
      </c>
      <c r="C28" s="18">
        <v>0</v>
      </c>
      <c r="D28" s="58">
        <v>34497452</v>
      </c>
      <c r="E28" s="59">
        <v>36497451</v>
      </c>
      <c r="F28" s="59">
        <v>0</v>
      </c>
      <c r="G28" s="59">
        <v>0</v>
      </c>
      <c r="H28" s="59">
        <v>694253</v>
      </c>
      <c r="I28" s="59">
        <v>694253</v>
      </c>
      <c r="J28" s="59">
        <v>847948</v>
      </c>
      <c r="K28" s="59">
        <v>18440</v>
      </c>
      <c r="L28" s="59">
        <v>1957353</v>
      </c>
      <c r="M28" s="59">
        <v>2823741</v>
      </c>
      <c r="N28" s="59">
        <v>0</v>
      </c>
      <c r="O28" s="59">
        <v>1508688</v>
      </c>
      <c r="P28" s="59">
        <v>0</v>
      </c>
      <c r="Q28" s="59">
        <v>1508688</v>
      </c>
      <c r="R28" s="59">
        <v>0</v>
      </c>
      <c r="S28" s="59">
        <v>0</v>
      </c>
      <c r="T28" s="59">
        <v>0</v>
      </c>
      <c r="U28" s="59">
        <v>0</v>
      </c>
      <c r="V28" s="59">
        <v>5026682</v>
      </c>
      <c r="W28" s="59">
        <v>25225112</v>
      </c>
      <c r="X28" s="59">
        <v>-20198430</v>
      </c>
      <c r="Y28" s="60">
        <v>-80.07</v>
      </c>
      <c r="Z28" s="61">
        <v>36497451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167435957</v>
      </c>
      <c r="C31" s="18">
        <v>0</v>
      </c>
      <c r="D31" s="58">
        <v>2090787</v>
      </c>
      <c r="E31" s="59">
        <v>2460787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1716094</v>
      </c>
      <c r="X31" s="59">
        <v>-1716094</v>
      </c>
      <c r="Y31" s="60">
        <v>-100</v>
      </c>
      <c r="Z31" s="61">
        <v>2460787</v>
      </c>
    </row>
    <row r="32" spans="1:26" ht="12.75">
      <c r="A32" s="68" t="s">
        <v>50</v>
      </c>
      <c r="B32" s="21">
        <f>SUM(B28:B31)</f>
        <v>1583310195</v>
      </c>
      <c r="C32" s="21">
        <f>SUM(C28:C31)</f>
        <v>0</v>
      </c>
      <c r="D32" s="103">
        <f aca="true" t="shared" si="5" ref="D32:Z32">SUM(D28:D31)</f>
        <v>36588239</v>
      </c>
      <c r="E32" s="104">
        <f t="shared" si="5"/>
        <v>38958238</v>
      </c>
      <c r="F32" s="104">
        <f t="shared" si="5"/>
        <v>0</v>
      </c>
      <c r="G32" s="104">
        <f t="shared" si="5"/>
        <v>0</v>
      </c>
      <c r="H32" s="104">
        <f t="shared" si="5"/>
        <v>694253</v>
      </c>
      <c r="I32" s="104">
        <f t="shared" si="5"/>
        <v>694253</v>
      </c>
      <c r="J32" s="104">
        <f t="shared" si="5"/>
        <v>847948</v>
      </c>
      <c r="K32" s="104">
        <f t="shared" si="5"/>
        <v>18440</v>
      </c>
      <c r="L32" s="104">
        <f t="shared" si="5"/>
        <v>1957353</v>
      </c>
      <c r="M32" s="104">
        <f t="shared" si="5"/>
        <v>2823741</v>
      </c>
      <c r="N32" s="104">
        <f t="shared" si="5"/>
        <v>0</v>
      </c>
      <c r="O32" s="104">
        <f t="shared" si="5"/>
        <v>1508688</v>
      </c>
      <c r="P32" s="104">
        <f t="shared" si="5"/>
        <v>0</v>
      </c>
      <c r="Q32" s="104">
        <f t="shared" si="5"/>
        <v>1508688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5026682</v>
      </c>
      <c r="W32" s="104">
        <f t="shared" si="5"/>
        <v>26941206</v>
      </c>
      <c r="X32" s="104">
        <f t="shared" si="5"/>
        <v>-21914524</v>
      </c>
      <c r="Y32" s="105">
        <f>+IF(W32&lt;&gt;0,(X32/W32)*100,0)</f>
        <v>-81.34203049410631</v>
      </c>
      <c r="Z32" s="106">
        <f t="shared" si="5"/>
        <v>38958238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293893577</v>
      </c>
      <c r="C35" s="18">
        <v>0</v>
      </c>
      <c r="D35" s="58">
        <v>104344754</v>
      </c>
      <c r="E35" s="59">
        <v>104344755</v>
      </c>
      <c r="F35" s="59">
        <v>6160510</v>
      </c>
      <c r="G35" s="59">
        <v>-311754</v>
      </c>
      <c r="H35" s="59">
        <v>-763979</v>
      </c>
      <c r="I35" s="59">
        <v>5084777</v>
      </c>
      <c r="J35" s="59">
        <v>5886960</v>
      </c>
      <c r="K35" s="59">
        <v>7518197</v>
      </c>
      <c r="L35" s="59">
        <v>28501449</v>
      </c>
      <c r="M35" s="59">
        <v>41906606</v>
      </c>
      <c r="N35" s="59">
        <v>5822822</v>
      </c>
      <c r="O35" s="59">
        <v>5040672</v>
      </c>
      <c r="P35" s="59">
        <v>0</v>
      </c>
      <c r="Q35" s="59">
        <v>10863494</v>
      </c>
      <c r="R35" s="59">
        <v>0</v>
      </c>
      <c r="S35" s="59">
        <v>0</v>
      </c>
      <c r="T35" s="59">
        <v>0</v>
      </c>
      <c r="U35" s="59">
        <v>0</v>
      </c>
      <c r="V35" s="59">
        <v>57854877</v>
      </c>
      <c r="W35" s="59">
        <v>228394769</v>
      </c>
      <c r="X35" s="59">
        <v>-170539892</v>
      </c>
      <c r="Y35" s="60">
        <v>-74.67</v>
      </c>
      <c r="Z35" s="61">
        <v>104344755</v>
      </c>
    </row>
    <row r="36" spans="1:26" ht="12.75">
      <c r="A36" s="57" t="s">
        <v>53</v>
      </c>
      <c r="B36" s="18">
        <v>1120653617</v>
      </c>
      <c r="C36" s="18">
        <v>0</v>
      </c>
      <c r="D36" s="58">
        <v>1296834955</v>
      </c>
      <c r="E36" s="59">
        <v>1299204940</v>
      </c>
      <c r="F36" s="59">
        <v>0</v>
      </c>
      <c r="G36" s="59">
        <v>0</v>
      </c>
      <c r="H36" s="59">
        <v>694253</v>
      </c>
      <c r="I36" s="59">
        <v>694253</v>
      </c>
      <c r="J36" s="59">
        <v>847948</v>
      </c>
      <c r="K36" s="59">
        <v>18440</v>
      </c>
      <c r="L36" s="59">
        <v>1957353</v>
      </c>
      <c r="M36" s="59">
        <v>2823741</v>
      </c>
      <c r="N36" s="59">
        <v>0</v>
      </c>
      <c r="O36" s="59">
        <v>1508688</v>
      </c>
      <c r="P36" s="59">
        <v>0</v>
      </c>
      <c r="Q36" s="59">
        <v>1508688</v>
      </c>
      <c r="R36" s="59">
        <v>0</v>
      </c>
      <c r="S36" s="59">
        <v>0</v>
      </c>
      <c r="T36" s="59">
        <v>0</v>
      </c>
      <c r="U36" s="59">
        <v>0</v>
      </c>
      <c r="V36" s="59">
        <v>5026682</v>
      </c>
      <c r="W36" s="59">
        <v>972126273</v>
      </c>
      <c r="X36" s="59">
        <v>-967099591</v>
      </c>
      <c r="Y36" s="60">
        <v>-99.48</v>
      </c>
      <c r="Z36" s="61">
        <v>1299204940</v>
      </c>
    </row>
    <row r="37" spans="1:26" ht="12.75">
      <c r="A37" s="57" t="s">
        <v>54</v>
      </c>
      <c r="B37" s="18">
        <v>224401115</v>
      </c>
      <c r="C37" s="18">
        <v>0</v>
      </c>
      <c r="D37" s="58">
        <v>72316235</v>
      </c>
      <c r="E37" s="59">
        <v>72316230</v>
      </c>
      <c r="F37" s="59">
        <v>113222</v>
      </c>
      <c r="G37" s="59">
        <v>-438055</v>
      </c>
      <c r="H37" s="59">
        <v>-2943074</v>
      </c>
      <c r="I37" s="59">
        <v>-3267907</v>
      </c>
      <c r="J37" s="59">
        <v>6025676</v>
      </c>
      <c r="K37" s="59">
        <v>13582425</v>
      </c>
      <c r="L37" s="59">
        <v>36068846</v>
      </c>
      <c r="M37" s="59">
        <v>55676947</v>
      </c>
      <c r="N37" s="59">
        <v>3099944</v>
      </c>
      <c r="O37" s="59">
        <v>6991</v>
      </c>
      <c r="P37" s="59">
        <v>0</v>
      </c>
      <c r="Q37" s="59">
        <v>3106935</v>
      </c>
      <c r="R37" s="59">
        <v>0</v>
      </c>
      <c r="S37" s="59">
        <v>0</v>
      </c>
      <c r="T37" s="59">
        <v>0</v>
      </c>
      <c r="U37" s="59">
        <v>0</v>
      </c>
      <c r="V37" s="59">
        <v>55515975</v>
      </c>
      <c r="W37" s="59">
        <v>54427854</v>
      </c>
      <c r="X37" s="59">
        <v>1088121</v>
      </c>
      <c r="Y37" s="60">
        <v>2</v>
      </c>
      <c r="Z37" s="61">
        <v>72316230</v>
      </c>
    </row>
    <row r="38" spans="1:26" ht="12.75">
      <c r="A38" s="57" t="s">
        <v>55</v>
      </c>
      <c r="B38" s="18">
        <v>612379</v>
      </c>
      <c r="C38" s="18">
        <v>0</v>
      </c>
      <c r="D38" s="58">
        <v>-7178915</v>
      </c>
      <c r="E38" s="59">
        <v>-7178915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-5025245</v>
      </c>
      <c r="X38" s="59">
        <v>5025245</v>
      </c>
      <c r="Y38" s="60">
        <v>-100</v>
      </c>
      <c r="Z38" s="61">
        <v>-7178915</v>
      </c>
    </row>
    <row r="39" spans="1:26" ht="12.75">
      <c r="A39" s="57" t="s">
        <v>56</v>
      </c>
      <c r="B39" s="18">
        <v>-34311088</v>
      </c>
      <c r="C39" s="18">
        <v>0</v>
      </c>
      <c r="D39" s="58">
        <v>1306801425</v>
      </c>
      <c r="E39" s="59">
        <v>1297819090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-14705</v>
      </c>
      <c r="P39" s="59">
        <v>0</v>
      </c>
      <c r="Q39" s="59">
        <v>-14705</v>
      </c>
      <c r="R39" s="59">
        <v>0</v>
      </c>
      <c r="S39" s="59">
        <v>0</v>
      </c>
      <c r="T39" s="59">
        <v>0</v>
      </c>
      <c r="U39" s="59">
        <v>0</v>
      </c>
      <c r="V39" s="59">
        <v>-14705</v>
      </c>
      <c r="W39" s="59">
        <v>1092759187</v>
      </c>
      <c r="X39" s="59">
        <v>-1092773892</v>
      </c>
      <c r="Y39" s="60">
        <v>-100</v>
      </c>
      <c r="Z39" s="61">
        <v>1297819090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-965947</v>
      </c>
      <c r="C42" s="18">
        <v>0</v>
      </c>
      <c r="D42" s="58">
        <v>-229105985</v>
      </c>
      <c r="E42" s="59">
        <v>42528161</v>
      </c>
      <c r="F42" s="59">
        <v>-2258809</v>
      </c>
      <c r="G42" s="59">
        <v>148177</v>
      </c>
      <c r="H42" s="59">
        <v>-1928702</v>
      </c>
      <c r="I42" s="59">
        <v>-4039334</v>
      </c>
      <c r="J42" s="59">
        <v>-10845624</v>
      </c>
      <c r="K42" s="59">
        <v>-17817389</v>
      </c>
      <c r="L42" s="59">
        <v>-16970430</v>
      </c>
      <c r="M42" s="59">
        <v>-45633443</v>
      </c>
      <c r="N42" s="59">
        <v>-11749086</v>
      </c>
      <c r="O42" s="59">
        <v>-1812267</v>
      </c>
      <c r="P42" s="59">
        <v>0</v>
      </c>
      <c r="Q42" s="59">
        <v>-13561353</v>
      </c>
      <c r="R42" s="59">
        <v>0</v>
      </c>
      <c r="S42" s="59">
        <v>0</v>
      </c>
      <c r="T42" s="59">
        <v>0</v>
      </c>
      <c r="U42" s="59">
        <v>0</v>
      </c>
      <c r="V42" s="59">
        <v>-63234130</v>
      </c>
      <c r="W42" s="59">
        <v>-43770578</v>
      </c>
      <c r="X42" s="59">
        <v>-19463552</v>
      </c>
      <c r="Y42" s="60">
        <v>44.47</v>
      </c>
      <c r="Z42" s="61">
        <v>42528161</v>
      </c>
    </row>
    <row r="43" spans="1:26" ht="12.75">
      <c r="A43" s="57" t="s">
        <v>59</v>
      </c>
      <c r="B43" s="18">
        <v>18134855</v>
      </c>
      <c r="C43" s="18">
        <v>1565647</v>
      </c>
      <c r="D43" s="58">
        <v>-1565647</v>
      </c>
      <c r="E43" s="59">
        <v>0</v>
      </c>
      <c r="F43" s="59">
        <v>130469</v>
      </c>
      <c r="G43" s="59">
        <v>0</v>
      </c>
      <c r="H43" s="59">
        <v>0</v>
      </c>
      <c r="I43" s="59">
        <v>130469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130469</v>
      </c>
      <c r="W43" s="59">
        <v>-1174240</v>
      </c>
      <c r="X43" s="59">
        <v>1304709</v>
      </c>
      <c r="Y43" s="60">
        <v>-111.11</v>
      </c>
      <c r="Z43" s="61">
        <v>0</v>
      </c>
    </row>
    <row r="44" spans="1:26" ht="12.75">
      <c r="A44" s="57" t="s">
        <v>60</v>
      </c>
      <c r="B44" s="18">
        <v>-37329893</v>
      </c>
      <c r="C44" s="18">
        <v>-1780160</v>
      </c>
      <c r="D44" s="58">
        <v>40202802</v>
      </c>
      <c r="E44" s="59">
        <v>2000005</v>
      </c>
      <c r="F44" s="59">
        <v>-148346</v>
      </c>
      <c r="G44" s="59">
        <v>0</v>
      </c>
      <c r="H44" s="59">
        <v>0</v>
      </c>
      <c r="I44" s="59">
        <v>-148346</v>
      </c>
      <c r="J44" s="59">
        <v>-10820</v>
      </c>
      <c r="K44" s="59">
        <v>15960</v>
      </c>
      <c r="L44" s="59">
        <v>-24628</v>
      </c>
      <c r="M44" s="59">
        <v>-19488</v>
      </c>
      <c r="N44" s="59">
        <v>16553</v>
      </c>
      <c r="O44" s="59">
        <v>42335</v>
      </c>
      <c r="P44" s="59">
        <v>-39400</v>
      </c>
      <c r="Q44" s="59">
        <v>19488</v>
      </c>
      <c r="R44" s="59">
        <v>0</v>
      </c>
      <c r="S44" s="59">
        <v>0</v>
      </c>
      <c r="T44" s="59">
        <v>0</v>
      </c>
      <c r="U44" s="59">
        <v>0</v>
      </c>
      <c r="V44" s="59">
        <v>-148346</v>
      </c>
      <c r="W44" s="59">
        <v>30052104</v>
      </c>
      <c r="X44" s="59">
        <v>-30200450</v>
      </c>
      <c r="Y44" s="60">
        <v>-100.49</v>
      </c>
      <c r="Z44" s="61">
        <v>2000005</v>
      </c>
    </row>
    <row r="45" spans="1:26" ht="12.75">
      <c r="A45" s="68" t="s">
        <v>61</v>
      </c>
      <c r="B45" s="21">
        <v>-20160985</v>
      </c>
      <c r="C45" s="21">
        <v>-214513</v>
      </c>
      <c r="D45" s="103">
        <v>-190468820</v>
      </c>
      <c r="E45" s="104">
        <v>44528176</v>
      </c>
      <c r="F45" s="104">
        <v>-2276686</v>
      </c>
      <c r="G45" s="104">
        <f>+F45+G42+G43+G44+G83</f>
        <v>-2128509</v>
      </c>
      <c r="H45" s="104">
        <f>+G45+H42+H43+H44+H83</f>
        <v>-4057211</v>
      </c>
      <c r="I45" s="104">
        <f>+H45</f>
        <v>-4057211</v>
      </c>
      <c r="J45" s="104">
        <f>+H45+J42+J43+J44+J83</f>
        <v>-14913655</v>
      </c>
      <c r="K45" s="104">
        <f>+J45+K42+K43+K44+K83</f>
        <v>-32715084</v>
      </c>
      <c r="L45" s="104">
        <f>+K45+L42+L43+L44+L83</f>
        <v>-49710142</v>
      </c>
      <c r="M45" s="104">
        <f>+L45</f>
        <v>-49710142</v>
      </c>
      <c r="N45" s="104">
        <f>+L45+N42+N43+N44+N83</f>
        <v>-61442675</v>
      </c>
      <c r="O45" s="104">
        <f>+N45+O42+O43+O44+O83</f>
        <v>-63212607</v>
      </c>
      <c r="P45" s="104">
        <f>+O45+P42+P43+P44+P83</f>
        <v>-63252007</v>
      </c>
      <c r="Q45" s="104">
        <f>+P45</f>
        <v>-63252007</v>
      </c>
      <c r="R45" s="104">
        <f>+P45+R42+R43+R44+R83</f>
        <v>-63252007</v>
      </c>
      <c r="S45" s="104">
        <f>+R45+S42+S43+S44+S83</f>
        <v>-63252007</v>
      </c>
      <c r="T45" s="104">
        <f>+S45+T42+T43+T44+T83</f>
        <v>-63252007</v>
      </c>
      <c r="U45" s="104">
        <f>+T45</f>
        <v>-63252007</v>
      </c>
      <c r="V45" s="104">
        <f>+U45</f>
        <v>-63252007</v>
      </c>
      <c r="W45" s="104">
        <f>+W83+W42+W43+W44</f>
        <v>-14892704</v>
      </c>
      <c r="X45" s="104">
        <f>+V45-W45</f>
        <v>-48359303</v>
      </c>
      <c r="Y45" s="105">
        <f>+IF(W45&lt;&gt;0,+(X45/W45)*100,0)</f>
        <v>324.7180834319946</v>
      </c>
      <c r="Z45" s="106">
        <v>44528176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79.99998775025601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42.666641919719666</v>
      </c>
      <c r="X59" s="10">
        <f t="shared" si="7"/>
        <v>0</v>
      </c>
      <c r="Y59" s="10">
        <f t="shared" si="7"/>
        <v>0</v>
      </c>
      <c r="Z59" s="11">
        <f t="shared" si="7"/>
        <v>79.99998775025601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212.2205951534316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113.18433196092906</v>
      </c>
      <c r="X61" s="13">
        <f t="shared" si="7"/>
        <v>0</v>
      </c>
      <c r="Y61" s="13">
        <f t="shared" si="7"/>
        <v>0</v>
      </c>
      <c r="Z61" s="14">
        <f t="shared" si="7"/>
        <v>212.2205951534316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80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74.66666666666667</v>
      </c>
      <c r="X66" s="16">
        <f t="shared" si="7"/>
        <v>0</v>
      </c>
      <c r="Y66" s="16">
        <f t="shared" si="7"/>
        <v>0</v>
      </c>
      <c r="Z66" s="17">
        <f t="shared" si="7"/>
        <v>80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-40949403</v>
      </c>
      <c r="C68" s="18">
        <v>0</v>
      </c>
      <c r="D68" s="19">
        <v>17959559</v>
      </c>
      <c r="E68" s="20">
        <v>17959559</v>
      </c>
      <c r="F68" s="20">
        <v>1622477</v>
      </c>
      <c r="G68" s="20">
        <v>0</v>
      </c>
      <c r="H68" s="20">
        <v>0</v>
      </c>
      <c r="I68" s="20">
        <v>1622477</v>
      </c>
      <c r="J68" s="20">
        <v>1622477</v>
      </c>
      <c r="K68" s="20">
        <v>1623261</v>
      </c>
      <c r="L68" s="20">
        <v>1615200</v>
      </c>
      <c r="M68" s="20">
        <v>4860938</v>
      </c>
      <c r="N68" s="20">
        <v>1619608</v>
      </c>
      <c r="O68" s="20">
        <v>1621124</v>
      </c>
      <c r="P68" s="20">
        <v>0</v>
      </c>
      <c r="Q68" s="20">
        <v>3240732</v>
      </c>
      <c r="R68" s="20">
        <v>0</v>
      </c>
      <c r="S68" s="20">
        <v>0</v>
      </c>
      <c r="T68" s="20">
        <v>0</v>
      </c>
      <c r="U68" s="20">
        <v>0</v>
      </c>
      <c r="V68" s="20">
        <v>9724147</v>
      </c>
      <c r="W68" s="20">
        <v>13469675</v>
      </c>
      <c r="X68" s="20">
        <v>0</v>
      </c>
      <c r="Y68" s="19">
        <v>0</v>
      </c>
      <c r="Z68" s="22">
        <v>17959559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46287508</v>
      </c>
      <c r="C70" s="18">
        <v>0</v>
      </c>
      <c r="D70" s="19">
        <v>45343299</v>
      </c>
      <c r="E70" s="20">
        <v>45343299</v>
      </c>
      <c r="F70" s="20">
        <v>403</v>
      </c>
      <c r="G70" s="20">
        <v>0</v>
      </c>
      <c r="H70" s="20">
        <v>4815830</v>
      </c>
      <c r="I70" s="20">
        <v>4816233</v>
      </c>
      <c r="J70" s="20">
        <v>403</v>
      </c>
      <c r="K70" s="20">
        <v>650770</v>
      </c>
      <c r="L70" s="20">
        <v>-2913</v>
      </c>
      <c r="M70" s="20">
        <v>648260</v>
      </c>
      <c r="N70" s="20">
        <v>3037680</v>
      </c>
      <c r="O70" s="20">
        <v>2986</v>
      </c>
      <c r="P70" s="20">
        <v>0</v>
      </c>
      <c r="Q70" s="20">
        <v>3040666</v>
      </c>
      <c r="R70" s="20">
        <v>0</v>
      </c>
      <c r="S70" s="20">
        <v>0</v>
      </c>
      <c r="T70" s="20">
        <v>0</v>
      </c>
      <c r="U70" s="20">
        <v>0</v>
      </c>
      <c r="V70" s="20">
        <v>8505159</v>
      </c>
      <c r="W70" s="20">
        <v>34007472</v>
      </c>
      <c r="X70" s="20">
        <v>0</v>
      </c>
      <c r="Y70" s="19">
        <v>0</v>
      </c>
      <c r="Z70" s="22">
        <v>45343299</v>
      </c>
    </row>
    <row r="71" spans="1:26" ht="12.75" hidden="1">
      <c r="A71" s="38" t="s">
        <v>67</v>
      </c>
      <c r="B71" s="18">
        <v>46788452</v>
      </c>
      <c r="C71" s="18">
        <v>0</v>
      </c>
      <c r="D71" s="19">
        <v>44316260</v>
      </c>
      <c r="E71" s="20">
        <v>49186577</v>
      </c>
      <c r="F71" s="20">
        <v>-383271</v>
      </c>
      <c r="G71" s="20">
        <v>-21876</v>
      </c>
      <c r="H71" s="20">
        <v>-21639</v>
      </c>
      <c r="I71" s="20">
        <v>-426786</v>
      </c>
      <c r="J71" s="20">
        <v>2602586</v>
      </c>
      <c r="K71" s="20">
        <v>2316052</v>
      </c>
      <c r="L71" s="20">
        <v>2402125</v>
      </c>
      <c r="M71" s="20">
        <v>7320763</v>
      </c>
      <c r="N71" s="20">
        <v>2564300</v>
      </c>
      <c r="O71" s="20">
        <v>3205168</v>
      </c>
      <c r="P71" s="20">
        <v>0</v>
      </c>
      <c r="Q71" s="20">
        <v>5769468</v>
      </c>
      <c r="R71" s="20">
        <v>0</v>
      </c>
      <c r="S71" s="20">
        <v>0</v>
      </c>
      <c r="T71" s="20">
        <v>0</v>
      </c>
      <c r="U71" s="20">
        <v>0</v>
      </c>
      <c r="V71" s="20">
        <v>12663445</v>
      </c>
      <c r="W71" s="20">
        <v>34534613</v>
      </c>
      <c r="X71" s="20">
        <v>0</v>
      </c>
      <c r="Y71" s="19">
        <v>0</v>
      </c>
      <c r="Z71" s="22">
        <v>49186577</v>
      </c>
    </row>
    <row r="72" spans="1:26" ht="12.75" hidden="1">
      <c r="A72" s="38" t="s">
        <v>68</v>
      </c>
      <c r="B72" s="18">
        <v>19212980</v>
      </c>
      <c r="C72" s="18">
        <v>0</v>
      </c>
      <c r="D72" s="19">
        <v>18843848</v>
      </c>
      <c r="E72" s="20">
        <v>20194357</v>
      </c>
      <c r="F72" s="20">
        <v>2000525</v>
      </c>
      <c r="G72" s="20">
        <v>0</v>
      </c>
      <c r="H72" s="20">
        <v>0</v>
      </c>
      <c r="I72" s="20">
        <v>2000525</v>
      </c>
      <c r="J72" s="20">
        <v>2291920</v>
      </c>
      <c r="K72" s="20">
        <v>1999240</v>
      </c>
      <c r="L72" s="20">
        <v>2001898</v>
      </c>
      <c r="M72" s="20">
        <v>6293058</v>
      </c>
      <c r="N72" s="20">
        <v>2052917</v>
      </c>
      <c r="O72" s="20">
        <v>1838502</v>
      </c>
      <c r="P72" s="20">
        <v>0</v>
      </c>
      <c r="Q72" s="20">
        <v>3891419</v>
      </c>
      <c r="R72" s="20">
        <v>0</v>
      </c>
      <c r="S72" s="20">
        <v>0</v>
      </c>
      <c r="T72" s="20">
        <v>0</v>
      </c>
      <c r="U72" s="20">
        <v>0</v>
      </c>
      <c r="V72" s="20">
        <v>12185002</v>
      </c>
      <c r="W72" s="20">
        <v>14228032</v>
      </c>
      <c r="X72" s="20">
        <v>0</v>
      </c>
      <c r="Y72" s="19">
        <v>0</v>
      </c>
      <c r="Z72" s="22">
        <v>20194357</v>
      </c>
    </row>
    <row r="73" spans="1:26" ht="12.75" hidden="1">
      <c r="A73" s="38" t="s">
        <v>69</v>
      </c>
      <c r="B73" s="18">
        <v>804613994</v>
      </c>
      <c r="C73" s="18">
        <v>0</v>
      </c>
      <c r="D73" s="19">
        <v>13186956</v>
      </c>
      <c r="E73" s="20">
        <v>14071263</v>
      </c>
      <c r="F73" s="20">
        <v>1570241</v>
      </c>
      <c r="G73" s="20">
        <v>0</v>
      </c>
      <c r="H73" s="20">
        <v>0</v>
      </c>
      <c r="I73" s="20">
        <v>1570241</v>
      </c>
      <c r="J73" s="20">
        <v>1573931</v>
      </c>
      <c r="K73" s="20">
        <v>1575407</v>
      </c>
      <c r="L73" s="20">
        <v>1581709</v>
      </c>
      <c r="M73" s="20">
        <v>4731047</v>
      </c>
      <c r="N73" s="20">
        <v>1407843</v>
      </c>
      <c r="O73" s="20">
        <v>1418773</v>
      </c>
      <c r="P73" s="20">
        <v>0</v>
      </c>
      <c r="Q73" s="20">
        <v>2826616</v>
      </c>
      <c r="R73" s="20">
        <v>0</v>
      </c>
      <c r="S73" s="20">
        <v>0</v>
      </c>
      <c r="T73" s="20">
        <v>0</v>
      </c>
      <c r="U73" s="20">
        <v>0</v>
      </c>
      <c r="V73" s="20">
        <v>9127904</v>
      </c>
      <c r="W73" s="20">
        <v>9963048</v>
      </c>
      <c r="X73" s="20">
        <v>0</v>
      </c>
      <c r="Y73" s="19">
        <v>0</v>
      </c>
      <c r="Z73" s="22">
        <v>14071263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33720440</v>
      </c>
      <c r="C75" s="27">
        <v>0</v>
      </c>
      <c r="D75" s="28">
        <v>36000000</v>
      </c>
      <c r="E75" s="29">
        <v>36000000</v>
      </c>
      <c r="F75" s="29">
        <v>3189291</v>
      </c>
      <c r="G75" s="29">
        <v>0</v>
      </c>
      <c r="H75" s="29">
        <v>0</v>
      </c>
      <c r="I75" s="29">
        <v>3189291</v>
      </c>
      <c r="J75" s="29">
        <v>3311186</v>
      </c>
      <c r="K75" s="29">
        <v>3460775</v>
      </c>
      <c r="L75" s="29">
        <v>3517102</v>
      </c>
      <c r="M75" s="29">
        <v>10289063</v>
      </c>
      <c r="N75" s="29">
        <v>3576785</v>
      </c>
      <c r="O75" s="29">
        <v>8461</v>
      </c>
      <c r="P75" s="29">
        <v>0</v>
      </c>
      <c r="Q75" s="29">
        <v>3585246</v>
      </c>
      <c r="R75" s="29">
        <v>0</v>
      </c>
      <c r="S75" s="29">
        <v>0</v>
      </c>
      <c r="T75" s="29">
        <v>0</v>
      </c>
      <c r="U75" s="29">
        <v>0</v>
      </c>
      <c r="V75" s="29">
        <v>17063600</v>
      </c>
      <c r="W75" s="29">
        <v>27000000</v>
      </c>
      <c r="X75" s="29">
        <v>0</v>
      </c>
      <c r="Y75" s="28">
        <v>0</v>
      </c>
      <c r="Z75" s="30">
        <v>36000000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14367645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5747058</v>
      </c>
      <c r="X77" s="20">
        <v>0</v>
      </c>
      <c r="Y77" s="19">
        <v>0</v>
      </c>
      <c r="Z77" s="22">
        <v>14367645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96227819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38491130</v>
      </c>
      <c r="X79" s="20">
        <v>0</v>
      </c>
      <c r="Y79" s="19">
        <v>0</v>
      </c>
      <c r="Z79" s="22">
        <v>96227819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>
        <v>10</v>
      </c>
      <c r="E83" s="20">
        <v>10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10</v>
      </c>
      <c r="X83" s="20"/>
      <c r="Y83" s="19"/>
      <c r="Z83" s="22">
        <v>10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28800000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20160000</v>
      </c>
      <c r="X84" s="29">
        <v>0</v>
      </c>
      <c r="Y84" s="28">
        <v>0</v>
      </c>
      <c r="Z84" s="30">
        <v>28800000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4542904</v>
      </c>
      <c r="C5" s="18">
        <v>0</v>
      </c>
      <c r="D5" s="58">
        <v>19225303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1419669</v>
      </c>
      <c r="C7" s="18">
        <v>0</v>
      </c>
      <c r="D7" s="58">
        <v>1056225</v>
      </c>
      <c r="E7" s="59">
        <v>1929197</v>
      </c>
      <c r="F7" s="59">
        <v>145005</v>
      </c>
      <c r="G7" s="59">
        <v>158571</v>
      </c>
      <c r="H7" s="59">
        <v>217160</v>
      </c>
      <c r="I7" s="59">
        <v>520736</v>
      </c>
      <c r="J7" s="59">
        <v>182863</v>
      </c>
      <c r="K7" s="59">
        <v>19268</v>
      </c>
      <c r="L7" s="59">
        <v>36342</v>
      </c>
      <c r="M7" s="59">
        <v>238473</v>
      </c>
      <c r="N7" s="59">
        <v>0</v>
      </c>
      <c r="O7" s="59">
        <v>283069</v>
      </c>
      <c r="P7" s="59">
        <v>0</v>
      </c>
      <c r="Q7" s="59">
        <v>283069</v>
      </c>
      <c r="R7" s="59">
        <v>0</v>
      </c>
      <c r="S7" s="59">
        <v>0</v>
      </c>
      <c r="T7" s="59">
        <v>0</v>
      </c>
      <c r="U7" s="59">
        <v>0</v>
      </c>
      <c r="V7" s="59">
        <v>1042278</v>
      </c>
      <c r="W7" s="59">
        <v>1141359</v>
      </c>
      <c r="X7" s="59">
        <v>-99081</v>
      </c>
      <c r="Y7" s="60">
        <v>-8.68</v>
      </c>
      <c r="Z7" s="61">
        <v>1929197</v>
      </c>
    </row>
    <row r="8" spans="1:26" ht="12.75">
      <c r="A8" s="57" t="s">
        <v>34</v>
      </c>
      <c r="B8" s="18">
        <v>123491078</v>
      </c>
      <c r="C8" s="18">
        <v>0</v>
      </c>
      <c r="D8" s="58">
        <v>163377033</v>
      </c>
      <c r="E8" s="59">
        <v>133029047</v>
      </c>
      <c r="F8" s="59">
        <v>56521049</v>
      </c>
      <c r="G8" s="59">
        <v>5670350</v>
      </c>
      <c r="H8" s="59">
        <v>3237112</v>
      </c>
      <c r="I8" s="59">
        <v>65428511</v>
      </c>
      <c r="J8" s="59">
        <v>6252983</v>
      </c>
      <c r="K8" s="59">
        <v>1274887</v>
      </c>
      <c r="L8" s="59">
        <v>47521776</v>
      </c>
      <c r="M8" s="59">
        <v>55049646</v>
      </c>
      <c r="N8" s="59">
        <v>0</v>
      </c>
      <c r="O8" s="59">
        <v>2176052</v>
      </c>
      <c r="P8" s="59">
        <v>0</v>
      </c>
      <c r="Q8" s="59">
        <v>2176052</v>
      </c>
      <c r="R8" s="59">
        <v>0</v>
      </c>
      <c r="S8" s="59">
        <v>0</v>
      </c>
      <c r="T8" s="59">
        <v>0</v>
      </c>
      <c r="U8" s="59">
        <v>0</v>
      </c>
      <c r="V8" s="59">
        <v>122654209</v>
      </c>
      <c r="W8" s="59">
        <v>99645020</v>
      </c>
      <c r="X8" s="59">
        <v>23009189</v>
      </c>
      <c r="Y8" s="60">
        <v>23.09</v>
      </c>
      <c r="Z8" s="61">
        <v>133029047</v>
      </c>
    </row>
    <row r="9" spans="1:26" ht="12.75">
      <c r="A9" s="57" t="s">
        <v>35</v>
      </c>
      <c r="B9" s="18">
        <v>241026</v>
      </c>
      <c r="C9" s="18">
        <v>0</v>
      </c>
      <c r="D9" s="58">
        <v>3217904</v>
      </c>
      <c r="E9" s="59">
        <v>15000</v>
      </c>
      <c r="F9" s="59">
        <v>8162</v>
      </c>
      <c r="G9" s="59">
        <v>11094</v>
      </c>
      <c r="H9" s="59">
        <v>6076</v>
      </c>
      <c r="I9" s="59">
        <v>25332</v>
      </c>
      <c r="J9" s="59">
        <v>66932</v>
      </c>
      <c r="K9" s="59">
        <v>8411</v>
      </c>
      <c r="L9" s="59">
        <v>6844</v>
      </c>
      <c r="M9" s="59">
        <v>82187</v>
      </c>
      <c r="N9" s="59">
        <v>0</v>
      </c>
      <c r="O9" s="59">
        <v>14160</v>
      </c>
      <c r="P9" s="59">
        <v>0</v>
      </c>
      <c r="Q9" s="59">
        <v>14160</v>
      </c>
      <c r="R9" s="59">
        <v>0</v>
      </c>
      <c r="S9" s="59">
        <v>0</v>
      </c>
      <c r="T9" s="59">
        <v>0</v>
      </c>
      <c r="U9" s="59">
        <v>0</v>
      </c>
      <c r="V9" s="59">
        <v>121679</v>
      </c>
      <c r="W9" s="59">
        <v>9328</v>
      </c>
      <c r="X9" s="59">
        <v>112351</v>
      </c>
      <c r="Y9" s="60">
        <v>1204.45</v>
      </c>
      <c r="Z9" s="61">
        <v>15000</v>
      </c>
    </row>
    <row r="10" spans="1:26" ht="20.25">
      <c r="A10" s="62" t="s">
        <v>105</v>
      </c>
      <c r="B10" s="63">
        <f>SUM(B5:B9)</f>
        <v>129694677</v>
      </c>
      <c r="C10" s="63">
        <f>SUM(C5:C9)</f>
        <v>0</v>
      </c>
      <c r="D10" s="64">
        <f aca="true" t="shared" si="0" ref="D10:Z10">SUM(D5:D9)</f>
        <v>186876465</v>
      </c>
      <c r="E10" s="65">
        <f t="shared" si="0"/>
        <v>134973244</v>
      </c>
      <c r="F10" s="65">
        <f t="shared" si="0"/>
        <v>56674216</v>
      </c>
      <c r="G10" s="65">
        <f t="shared" si="0"/>
        <v>5840015</v>
      </c>
      <c r="H10" s="65">
        <f t="shared" si="0"/>
        <v>3460348</v>
      </c>
      <c r="I10" s="65">
        <f t="shared" si="0"/>
        <v>65974579</v>
      </c>
      <c r="J10" s="65">
        <f t="shared" si="0"/>
        <v>6502778</v>
      </c>
      <c r="K10" s="65">
        <f t="shared" si="0"/>
        <v>1302566</v>
      </c>
      <c r="L10" s="65">
        <f t="shared" si="0"/>
        <v>47564962</v>
      </c>
      <c r="M10" s="65">
        <f t="shared" si="0"/>
        <v>55370306</v>
      </c>
      <c r="N10" s="65">
        <f t="shared" si="0"/>
        <v>0</v>
      </c>
      <c r="O10" s="65">
        <f t="shared" si="0"/>
        <v>2473281</v>
      </c>
      <c r="P10" s="65">
        <f t="shared" si="0"/>
        <v>0</v>
      </c>
      <c r="Q10" s="65">
        <f t="shared" si="0"/>
        <v>2473281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123818166</v>
      </c>
      <c r="W10" s="65">
        <f t="shared" si="0"/>
        <v>100795707</v>
      </c>
      <c r="X10" s="65">
        <f t="shared" si="0"/>
        <v>23022459</v>
      </c>
      <c r="Y10" s="66">
        <f>+IF(W10&lt;&gt;0,(X10/W10)*100,0)</f>
        <v>22.84071384111627</v>
      </c>
      <c r="Z10" s="67">
        <f t="shared" si="0"/>
        <v>134973244</v>
      </c>
    </row>
    <row r="11" spans="1:26" ht="12.75">
      <c r="A11" s="57" t="s">
        <v>36</v>
      </c>
      <c r="B11" s="18">
        <v>64043161</v>
      </c>
      <c r="C11" s="18">
        <v>0</v>
      </c>
      <c r="D11" s="58">
        <v>70661588</v>
      </c>
      <c r="E11" s="59">
        <v>71641360</v>
      </c>
      <c r="F11" s="59">
        <v>5338572</v>
      </c>
      <c r="G11" s="59">
        <v>0</v>
      </c>
      <c r="H11" s="59">
        <v>22063951</v>
      </c>
      <c r="I11" s="59">
        <v>27402523</v>
      </c>
      <c r="J11" s="59">
        <v>18156</v>
      </c>
      <c r="K11" s="59">
        <v>59925</v>
      </c>
      <c r="L11" s="59">
        <v>6259681</v>
      </c>
      <c r="M11" s="59">
        <v>6337762</v>
      </c>
      <c r="N11" s="59">
        <v>29331</v>
      </c>
      <c r="O11" s="59">
        <v>0</v>
      </c>
      <c r="P11" s="59">
        <v>0</v>
      </c>
      <c r="Q11" s="59">
        <v>29331</v>
      </c>
      <c r="R11" s="59">
        <v>0</v>
      </c>
      <c r="S11" s="59">
        <v>0</v>
      </c>
      <c r="T11" s="59">
        <v>0</v>
      </c>
      <c r="U11" s="59">
        <v>0</v>
      </c>
      <c r="V11" s="59">
        <v>33769616</v>
      </c>
      <c r="W11" s="59">
        <v>53418878</v>
      </c>
      <c r="X11" s="59">
        <v>-19649262</v>
      </c>
      <c r="Y11" s="60">
        <v>-36.78</v>
      </c>
      <c r="Z11" s="61">
        <v>71641360</v>
      </c>
    </row>
    <row r="12" spans="1:26" ht="12.75">
      <c r="A12" s="57" t="s">
        <v>37</v>
      </c>
      <c r="B12" s="18">
        <v>10874116</v>
      </c>
      <c r="C12" s="18">
        <v>0</v>
      </c>
      <c r="D12" s="58">
        <v>10506675</v>
      </c>
      <c r="E12" s="59">
        <v>10929582</v>
      </c>
      <c r="F12" s="59">
        <v>874278</v>
      </c>
      <c r="G12" s="59">
        <v>4000</v>
      </c>
      <c r="H12" s="59">
        <v>2622836</v>
      </c>
      <c r="I12" s="59">
        <v>3501114</v>
      </c>
      <c r="J12" s="59">
        <v>0</v>
      </c>
      <c r="K12" s="59">
        <v>843227</v>
      </c>
      <c r="L12" s="59">
        <v>878142</v>
      </c>
      <c r="M12" s="59">
        <v>1721369</v>
      </c>
      <c r="N12" s="59">
        <v>941013</v>
      </c>
      <c r="O12" s="59">
        <v>0</v>
      </c>
      <c r="P12" s="59">
        <v>0</v>
      </c>
      <c r="Q12" s="59">
        <v>941013</v>
      </c>
      <c r="R12" s="59">
        <v>0</v>
      </c>
      <c r="S12" s="59">
        <v>0</v>
      </c>
      <c r="T12" s="59">
        <v>0</v>
      </c>
      <c r="U12" s="59">
        <v>0</v>
      </c>
      <c r="V12" s="59">
        <v>6163496</v>
      </c>
      <c r="W12" s="59">
        <v>8082509</v>
      </c>
      <c r="X12" s="59">
        <v>-1919013</v>
      </c>
      <c r="Y12" s="60">
        <v>-23.74</v>
      </c>
      <c r="Z12" s="61">
        <v>10929582</v>
      </c>
    </row>
    <row r="13" spans="1:26" ht="12.75">
      <c r="A13" s="57" t="s">
        <v>106</v>
      </c>
      <c r="B13" s="18">
        <v>4147447</v>
      </c>
      <c r="C13" s="18">
        <v>0</v>
      </c>
      <c r="D13" s="58">
        <v>2753925</v>
      </c>
      <c r="E13" s="59">
        <v>3730751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2640994</v>
      </c>
      <c r="X13" s="59">
        <v>-2640994</v>
      </c>
      <c r="Y13" s="60">
        <v>-100</v>
      </c>
      <c r="Z13" s="61">
        <v>3730751</v>
      </c>
    </row>
    <row r="14" spans="1:26" ht="12.75">
      <c r="A14" s="57" t="s">
        <v>38</v>
      </c>
      <c r="B14" s="18">
        <v>105692</v>
      </c>
      <c r="C14" s="18">
        <v>0</v>
      </c>
      <c r="D14" s="58">
        <v>104816</v>
      </c>
      <c r="E14" s="59">
        <v>224816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126615</v>
      </c>
      <c r="X14" s="59">
        <v>-126615</v>
      </c>
      <c r="Y14" s="60">
        <v>-100</v>
      </c>
      <c r="Z14" s="61">
        <v>224816</v>
      </c>
    </row>
    <row r="15" spans="1:26" ht="12.75">
      <c r="A15" s="57" t="s">
        <v>39</v>
      </c>
      <c r="B15" s="18">
        <v>50267</v>
      </c>
      <c r="C15" s="18">
        <v>0</v>
      </c>
      <c r="D15" s="58">
        <v>730000</v>
      </c>
      <c r="E15" s="59">
        <v>60000</v>
      </c>
      <c r="F15" s="59">
        <v>792</v>
      </c>
      <c r="G15" s="59">
        <v>23186</v>
      </c>
      <c r="H15" s="59">
        <v>0</v>
      </c>
      <c r="I15" s="59">
        <v>23978</v>
      </c>
      <c r="J15" s="59">
        <v>32619</v>
      </c>
      <c r="K15" s="59">
        <v>0</v>
      </c>
      <c r="L15" s="59">
        <v>1328</v>
      </c>
      <c r="M15" s="59">
        <v>33947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57925</v>
      </c>
      <c r="W15" s="59">
        <v>45000</v>
      </c>
      <c r="X15" s="59">
        <v>12925</v>
      </c>
      <c r="Y15" s="60">
        <v>28.72</v>
      </c>
      <c r="Z15" s="61">
        <v>60000</v>
      </c>
    </row>
    <row r="16" spans="1:26" ht="12.75">
      <c r="A16" s="57" t="s">
        <v>34</v>
      </c>
      <c r="B16" s="18">
        <v>9330808</v>
      </c>
      <c r="C16" s="18">
        <v>0</v>
      </c>
      <c r="D16" s="58">
        <v>5346000</v>
      </c>
      <c r="E16" s="59">
        <v>5946001</v>
      </c>
      <c r="F16" s="59">
        <v>1160379</v>
      </c>
      <c r="G16" s="59">
        <v>10797</v>
      </c>
      <c r="H16" s="59">
        <v>226688</v>
      </c>
      <c r="I16" s="59">
        <v>1397864</v>
      </c>
      <c r="J16" s="59">
        <v>249404</v>
      </c>
      <c r="K16" s="59">
        <v>-482893</v>
      </c>
      <c r="L16" s="59">
        <v>369311</v>
      </c>
      <c r="M16" s="59">
        <v>135822</v>
      </c>
      <c r="N16" s="59">
        <v>260036</v>
      </c>
      <c r="O16" s="59">
        <v>142326</v>
      </c>
      <c r="P16" s="59">
        <v>0</v>
      </c>
      <c r="Q16" s="59">
        <v>402362</v>
      </c>
      <c r="R16" s="59">
        <v>0</v>
      </c>
      <c r="S16" s="59">
        <v>0</v>
      </c>
      <c r="T16" s="59">
        <v>0</v>
      </c>
      <c r="U16" s="59">
        <v>0</v>
      </c>
      <c r="V16" s="59">
        <v>1936048</v>
      </c>
      <c r="W16" s="59">
        <v>4435010</v>
      </c>
      <c r="X16" s="59">
        <v>-2498962</v>
      </c>
      <c r="Y16" s="60">
        <v>-56.35</v>
      </c>
      <c r="Z16" s="61">
        <v>5946001</v>
      </c>
    </row>
    <row r="17" spans="1:26" ht="12.75">
      <c r="A17" s="57" t="s">
        <v>40</v>
      </c>
      <c r="B17" s="18">
        <v>30469101</v>
      </c>
      <c r="C17" s="18">
        <v>0</v>
      </c>
      <c r="D17" s="58">
        <v>77453523</v>
      </c>
      <c r="E17" s="59">
        <v>42585883</v>
      </c>
      <c r="F17" s="59">
        <v>6373236</v>
      </c>
      <c r="G17" s="59">
        <v>4472323</v>
      </c>
      <c r="H17" s="59">
        <v>4908836</v>
      </c>
      <c r="I17" s="59">
        <v>15754395</v>
      </c>
      <c r="J17" s="59">
        <v>5309489</v>
      </c>
      <c r="K17" s="59">
        <v>3902675</v>
      </c>
      <c r="L17" s="59">
        <v>5378035</v>
      </c>
      <c r="M17" s="59">
        <v>14590199</v>
      </c>
      <c r="N17" s="59">
        <v>10172289</v>
      </c>
      <c r="O17" s="59">
        <v>2241849</v>
      </c>
      <c r="P17" s="59">
        <v>0</v>
      </c>
      <c r="Q17" s="59">
        <v>12414138</v>
      </c>
      <c r="R17" s="59">
        <v>0</v>
      </c>
      <c r="S17" s="59">
        <v>0</v>
      </c>
      <c r="T17" s="59">
        <v>0</v>
      </c>
      <c r="U17" s="59">
        <v>0</v>
      </c>
      <c r="V17" s="59">
        <v>42758732</v>
      </c>
      <c r="W17" s="59">
        <v>31500564</v>
      </c>
      <c r="X17" s="59">
        <v>11258168</v>
      </c>
      <c r="Y17" s="60">
        <v>35.74</v>
      </c>
      <c r="Z17" s="61">
        <v>42585883</v>
      </c>
    </row>
    <row r="18" spans="1:26" ht="12.75">
      <c r="A18" s="68" t="s">
        <v>41</v>
      </c>
      <c r="B18" s="69">
        <f>SUM(B11:B17)</f>
        <v>119020592</v>
      </c>
      <c r="C18" s="69">
        <f>SUM(C11:C17)</f>
        <v>0</v>
      </c>
      <c r="D18" s="70">
        <f aca="true" t="shared" si="1" ref="D18:Z18">SUM(D11:D17)</f>
        <v>167556527</v>
      </c>
      <c r="E18" s="71">
        <f t="shared" si="1"/>
        <v>135118393</v>
      </c>
      <c r="F18" s="71">
        <f t="shared" si="1"/>
        <v>13747257</v>
      </c>
      <c r="G18" s="71">
        <f t="shared" si="1"/>
        <v>4510306</v>
      </c>
      <c r="H18" s="71">
        <f t="shared" si="1"/>
        <v>29822311</v>
      </c>
      <c r="I18" s="71">
        <f t="shared" si="1"/>
        <v>48079874</v>
      </c>
      <c r="J18" s="71">
        <f t="shared" si="1"/>
        <v>5609668</v>
      </c>
      <c r="K18" s="71">
        <f t="shared" si="1"/>
        <v>4322934</v>
      </c>
      <c r="L18" s="71">
        <f t="shared" si="1"/>
        <v>12886497</v>
      </c>
      <c r="M18" s="71">
        <f t="shared" si="1"/>
        <v>22819099</v>
      </c>
      <c r="N18" s="71">
        <f t="shared" si="1"/>
        <v>11402669</v>
      </c>
      <c r="O18" s="71">
        <f t="shared" si="1"/>
        <v>2384175</v>
      </c>
      <c r="P18" s="71">
        <f t="shared" si="1"/>
        <v>0</v>
      </c>
      <c r="Q18" s="71">
        <f t="shared" si="1"/>
        <v>13786844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84685817</v>
      </c>
      <c r="W18" s="71">
        <f t="shared" si="1"/>
        <v>100249570</v>
      </c>
      <c r="X18" s="71">
        <f t="shared" si="1"/>
        <v>-15563753</v>
      </c>
      <c r="Y18" s="66">
        <f>+IF(W18&lt;&gt;0,(X18/W18)*100,0)</f>
        <v>-15.525007239432547</v>
      </c>
      <c r="Z18" s="72">
        <f t="shared" si="1"/>
        <v>135118393</v>
      </c>
    </row>
    <row r="19" spans="1:26" ht="12.75">
      <c r="A19" s="68" t="s">
        <v>42</v>
      </c>
      <c r="B19" s="73">
        <f>+B10-B18</f>
        <v>10674085</v>
      </c>
      <c r="C19" s="73">
        <f>+C10-C18</f>
        <v>0</v>
      </c>
      <c r="D19" s="74">
        <f aca="true" t="shared" si="2" ref="D19:Z19">+D10-D18</f>
        <v>19319938</v>
      </c>
      <c r="E19" s="75">
        <f t="shared" si="2"/>
        <v>-145149</v>
      </c>
      <c r="F19" s="75">
        <f t="shared" si="2"/>
        <v>42926959</v>
      </c>
      <c r="G19" s="75">
        <f t="shared" si="2"/>
        <v>1329709</v>
      </c>
      <c r="H19" s="75">
        <f t="shared" si="2"/>
        <v>-26361963</v>
      </c>
      <c r="I19" s="75">
        <f t="shared" si="2"/>
        <v>17894705</v>
      </c>
      <c r="J19" s="75">
        <f t="shared" si="2"/>
        <v>893110</v>
      </c>
      <c r="K19" s="75">
        <f t="shared" si="2"/>
        <v>-3020368</v>
      </c>
      <c r="L19" s="75">
        <f t="shared" si="2"/>
        <v>34678465</v>
      </c>
      <c r="M19" s="75">
        <f t="shared" si="2"/>
        <v>32551207</v>
      </c>
      <c r="N19" s="75">
        <f t="shared" si="2"/>
        <v>-11402669</v>
      </c>
      <c r="O19" s="75">
        <f t="shared" si="2"/>
        <v>89106</v>
      </c>
      <c r="P19" s="75">
        <f t="shared" si="2"/>
        <v>0</v>
      </c>
      <c r="Q19" s="75">
        <f t="shared" si="2"/>
        <v>-11313563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39132349</v>
      </c>
      <c r="W19" s="75">
        <f>IF(E10=E18,0,W10-W18)</f>
        <v>546137</v>
      </c>
      <c r="X19" s="75">
        <f t="shared" si="2"/>
        <v>38586212</v>
      </c>
      <c r="Y19" s="76">
        <f>+IF(W19&lt;&gt;0,(X19/W19)*100,0)</f>
        <v>7065.299000067749</v>
      </c>
      <c r="Z19" s="77">
        <f t="shared" si="2"/>
        <v>-145149</v>
      </c>
    </row>
    <row r="20" spans="1:26" ht="20.25">
      <c r="A20" s="78" t="s">
        <v>43</v>
      </c>
      <c r="B20" s="79">
        <v>2405000</v>
      </c>
      <c r="C20" s="79">
        <v>0</v>
      </c>
      <c r="D20" s="80">
        <v>2548000</v>
      </c>
      <c r="E20" s="81">
        <v>2548000</v>
      </c>
      <c r="F20" s="81">
        <v>0</v>
      </c>
      <c r="G20" s="81">
        <v>1784000</v>
      </c>
      <c r="H20" s="81">
        <v>0</v>
      </c>
      <c r="I20" s="81">
        <v>1784000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764000</v>
      </c>
      <c r="P20" s="81">
        <v>0</v>
      </c>
      <c r="Q20" s="81">
        <v>764000</v>
      </c>
      <c r="R20" s="81">
        <v>0</v>
      </c>
      <c r="S20" s="81">
        <v>0</v>
      </c>
      <c r="T20" s="81">
        <v>0</v>
      </c>
      <c r="U20" s="81">
        <v>0</v>
      </c>
      <c r="V20" s="81">
        <v>2548000</v>
      </c>
      <c r="W20" s="81">
        <v>1910997</v>
      </c>
      <c r="X20" s="81">
        <v>637003</v>
      </c>
      <c r="Y20" s="82">
        <v>33.33</v>
      </c>
      <c r="Z20" s="83">
        <v>2548000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1474611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436785</v>
      </c>
      <c r="L21" s="87">
        <v>0</v>
      </c>
      <c r="M21" s="87">
        <v>436785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436785</v>
      </c>
      <c r="W21" s="87">
        <v>1474611</v>
      </c>
      <c r="X21" s="87">
        <v>-1037826</v>
      </c>
      <c r="Y21" s="88">
        <v>-70.38</v>
      </c>
      <c r="Z21" s="89">
        <v>1474611</v>
      </c>
    </row>
    <row r="22" spans="1:26" ht="12.75">
      <c r="A22" s="90" t="s">
        <v>108</v>
      </c>
      <c r="B22" s="91">
        <f>SUM(B19:B21)</f>
        <v>13079085</v>
      </c>
      <c r="C22" s="91">
        <f>SUM(C19:C21)</f>
        <v>0</v>
      </c>
      <c r="D22" s="92">
        <f aca="true" t="shared" si="3" ref="D22:Z22">SUM(D19:D21)</f>
        <v>21867938</v>
      </c>
      <c r="E22" s="93">
        <f t="shared" si="3"/>
        <v>3877462</v>
      </c>
      <c r="F22" s="93">
        <f t="shared" si="3"/>
        <v>42926959</v>
      </c>
      <c r="G22" s="93">
        <f t="shared" si="3"/>
        <v>3113709</v>
      </c>
      <c r="H22" s="93">
        <f t="shared" si="3"/>
        <v>-26361963</v>
      </c>
      <c r="I22" s="93">
        <f t="shared" si="3"/>
        <v>19678705</v>
      </c>
      <c r="J22" s="93">
        <f t="shared" si="3"/>
        <v>893110</v>
      </c>
      <c r="K22" s="93">
        <f t="shared" si="3"/>
        <v>-2583583</v>
      </c>
      <c r="L22" s="93">
        <f t="shared" si="3"/>
        <v>34678465</v>
      </c>
      <c r="M22" s="93">
        <f t="shared" si="3"/>
        <v>32987992</v>
      </c>
      <c r="N22" s="93">
        <f t="shared" si="3"/>
        <v>-11402669</v>
      </c>
      <c r="O22" s="93">
        <f t="shared" si="3"/>
        <v>853106</v>
      </c>
      <c r="P22" s="93">
        <f t="shared" si="3"/>
        <v>0</v>
      </c>
      <c r="Q22" s="93">
        <f t="shared" si="3"/>
        <v>-10549563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42117134</v>
      </c>
      <c r="W22" s="93">
        <f t="shared" si="3"/>
        <v>3931745</v>
      </c>
      <c r="X22" s="93">
        <f t="shared" si="3"/>
        <v>38185389</v>
      </c>
      <c r="Y22" s="94">
        <f>+IF(W22&lt;&gt;0,(X22/W22)*100,0)</f>
        <v>971.2071611968731</v>
      </c>
      <c r="Z22" s="95">
        <f t="shared" si="3"/>
        <v>3877462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13079085</v>
      </c>
      <c r="C24" s="73">
        <f>SUM(C22:C23)</f>
        <v>0</v>
      </c>
      <c r="D24" s="74">
        <f aca="true" t="shared" si="4" ref="D24:Z24">SUM(D22:D23)</f>
        <v>21867938</v>
      </c>
      <c r="E24" s="75">
        <f t="shared" si="4"/>
        <v>3877462</v>
      </c>
      <c r="F24" s="75">
        <f t="shared" si="4"/>
        <v>42926959</v>
      </c>
      <c r="G24" s="75">
        <f t="shared" si="4"/>
        <v>3113709</v>
      </c>
      <c r="H24" s="75">
        <f t="shared" si="4"/>
        <v>-26361963</v>
      </c>
      <c r="I24" s="75">
        <f t="shared" si="4"/>
        <v>19678705</v>
      </c>
      <c r="J24" s="75">
        <f t="shared" si="4"/>
        <v>893110</v>
      </c>
      <c r="K24" s="75">
        <f t="shared" si="4"/>
        <v>-2583583</v>
      </c>
      <c r="L24" s="75">
        <f t="shared" si="4"/>
        <v>34678465</v>
      </c>
      <c r="M24" s="75">
        <f t="shared" si="4"/>
        <v>32987992</v>
      </c>
      <c r="N24" s="75">
        <f t="shared" si="4"/>
        <v>-11402669</v>
      </c>
      <c r="O24" s="75">
        <f t="shared" si="4"/>
        <v>853106</v>
      </c>
      <c r="P24" s="75">
        <f t="shared" si="4"/>
        <v>0</v>
      </c>
      <c r="Q24" s="75">
        <f t="shared" si="4"/>
        <v>-10549563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42117134</v>
      </c>
      <c r="W24" s="75">
        <f t="shared" si="4"/>
        <v>3931745</v>
      </c>
      <c r="X24" s="75">
        <f t="shared" si="4"/>
        <v>38185389</v>
      </c>
      <c r="Y24" s="76">
        <f>+IF(W24&lt;&gt;0,(X24/W24)*100,0)</f>
        <v>971.2071611968731</v>
      </c>
      <c r="Z24" s="77">
        <f t="shared" si="4"/>
        <v>3877462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-1208719</v>
      </c>
      <c r="C27" s="21">
        <v>0</v>
      </c>
      <c r="D27" s="103">
        <v>1790000</v>
      </c>
      <c r="E27" s="104">
        <v>2190000</v>
      </c>
      <c r="F27" s="104">
        <v>0</v>
      </c>
      <c r="G27" s="104">
        <v>3800</v>
      </c>
      <c r="H27" s="104">
        <v>75408</v>
      </c>
      <c r="I27" s="104">
        <v>79208</v>
      </c>
      <c r="J27" s="104">
        <v>0</v>
      </c>
      <c r="K27" s="104">
        <v>95647</v>
      </c>
      <c r="L27" s="104">
        <v>409502</v>
      </c>
      <c r="M27" s="104">
        <v>505149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584357</v>
      </c>
      <c r="W27" s="104">
        <v>1097495</v>
      </c>
      <c r="X27" s="104">
        <v>-513138</v>
      </c>
      <c r="Y27" s="105">
        <v>-46.76</v>
      </c>
      <c r="Z27" s="106">
        <v>2190000</v>
      </c>
    </row>
    <row r="28" spans="1:26" ht="12.75">
      <c r="A28" s="107" t="s">
        <v>47</v>
      </c>
      <c r="B28" s="18">
        <v>987364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987364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0</v>
      </c>
      <c r="X32" s="104">
        <f t="shared" si="5"/>
        <v>0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8299490</v>
      </c>
      <c r="C35" s="18">
        <v>0</v>
      </c>
      <c r="D35" s="58">
        <v>-18614314</v>
      </c>
      <c r="E35" s="59">
        <v>-4302790</v>
      </c>
      <c r="F35" s="59">
        <v>42641776</v>
      </c>
      <c r="G35" s="59">
        <v>-5464140</v>
      </c>
      <c r="H35" s="59">
        <v>-7435770</v>
      </c>
      <c r="I35" s="59">
        <v>29741866</v>
      </c>
      <c r="J35" s="59">
        <v>-8271075</v>
      </c>
      <c r="K35" s="59">
        <v>-5872517</v>
      </c>
      <c r="L35" s="59">
        <v>34701897</v>
      </c>
      <c r="M35" s="59">
        <v>20558305</v>
      </c>
      <c r="N35" s="59">
        <v>-9905216</v>
      </c>
      <c r="O35" s="59">
        <v>-10465267</v>
      </c>
      <c r="P35" s="59">
        <v>0</v>
      </c>
      <c r="Q35" s="59">
        <v>-20370483</v>
      </c>
      <c r="R35" s="59">
        <v>0</v>
      </c>
      <c r="S35" s="59">
        <v>0</v>
      </c>
      <c r="T35" s="59">
        <v>0</v>
      </c>
      <c r="U35" s="59">
        <v>0</v>
      </c>
      <c r="V35" s="59">
        <v>29929688</v>
      </c>
      <c r="W35" s="59">
        <v>-3156002</v>
      </c>
      <c r="X35" s="59">
        <v>33085690</v>
      </c>
      <c r="Y35" s="60">
        <v>-1048.34</v>
      </c>
      <c r="Z35" s="61">
        <v>-4302790</v>
      </c>
    </row>
    <row r="36" spans="1:26" ht="12.75">
      <c r="A36" s="57" t="s">
        <v>53</v>
      </c>
      <c r="B36" s="18">
        <v>-7608616</v>
      </c>
      <c r="C36" s="18">
        <v>0</v>
      </c>
      <c r="D36" s="58">
        <v>40695069</v>
      </c>
      <c r="E36" s="59">
        <v>8180252</v>
      </c>
      <c r="F36" s="59">
        <v>43638</v>
      </c>
      <c r="G36" s="59">
        <v>3800</v>
      </c>
      <c r="H36" s="59">
        <v>229416</v>
      </c>
      <c r="I36" s="59">
        <v>276854</v>
      </c>
      <c r="J36" s="59">
        <v>0</v>
      </c>
      <c r="K36" s="59">
        <v>95647</v>
      </c>
      <c r="L36" s="59">
        <v>409502</v>
      </c>
      <c r="M36" s="59">
        <v>505149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782003</v>
      </c>
      <c r="W36" s="59">
        <v>7087747</v>
      </c>
      <c r="X36" s="59">
        <v>-6305744</v>
      </c>
      <c r="Y36" s="60">
        <v>-88.97</v>
      </c>
      <c r="Z36" s="61">
        <v>8180252</v>
      </c>
    </row>
    <row r="37" spans="1:26" ht="12.75">
      <c r="A37" s="57" t="s">
        <v>54</v>
      </c>
      <c r="B37" s="18">
        <v>-8142590</v>
      </c>
      <c r="C37" s="18">
        <v>0</v>
      </c>
      <c r="D37" s="58">
        <v>212817</v>
      </c>
      <c r="E37" s="59">
        <v>0</v>
      </c>
      <c r="F37" s="59">
        <v>10647</v>
      </c>
      <c r="G37" s="59">
        <v>-7686566</v>
      </c>
      <c r="H37" s="59">
        <v>18317766</v>
      </c>
      <c r="I37" s="59">
        <v>10641847</v>
      </c>
      <c r="J37" s="59">
        <v>-6720370</v>
      </c>
      <c r="K37" s="59">
        <v>-5428335</v>
      </c>
      <c r="L37" s="59">
        <v>-362431</v>
      </c>
      <c r="M37" s="59">
        <v>-12511136</v>
      </c>
      <c r="N37" s="59">
        <v>1497452</v>
      </c>
      <c r="O37" s="59">
        <v>-9640321</v>
      </c>
      <c r="P37" s="59">
        <v>0</v>
      </c>
      <c r="Q37" s="59">
        <v>-8142869</v>
      </c>
      <c r="R37" s="59">
        <v>0</v>
      </c>
      <c r="S37" s="59">
        <v>0</v>
      </c>
      <c r="T37" s="59">
        <v>0</v>
      </c>
      <c r="U37" s="59">
        <v>0</v>
      </c>
      <c r="V37" s="59">
        <v>-10012158</v>
      </c>
      <c r="W37" s="59">
        <v>0</v>
      </c>
      <c r="X37" s="59">
        <v>-10012158</v>
      </c>
      <c r="Y37" s="60">
        <v>0</v>
      </c>
      <c r="Z37" s="61">
        <v>0</v>
      </c>
    </row>
    <row r="38" spans="1:26" ht="12.75">
      <c r="A38" s="57" t="s">
        <v>55</v>
      </c>
      <c r="B38" s="18">
        <v>-1512103</v>
      </c>
      <c r="C38" s="18">
        <v>0</v>
      </c>
      <c r="D38" s="58">
        <v>0</v>
      </c>
      <c r="E38" s="59">
        <v>0</v>
      </c>
      <c r="F38" s="59">
        <v>-252192</v>
      </c>
      <c r="G38" s="59">
        <v>-887484</v>
      </c>
      <c r="H38" s="59">
        <v>837839</v>
      </c>
      <c r="I38" s="59">
        <v>-301837</v>
      </c>
      <c r="J38" s="59">
        <v>-2443819</v>
      </c>
      <c r="K38" s="59">
        <v>2235047</v>
      </c>
      <c r="L38" s="59">
        <v>795364</v>
      </c>
      <c r="M38" s="59">
        <v>586592</v>
      </c>
      <c r="N38" s="59">
        <v>0</v>
      </c>
      <c r="O38" s="59">
        <v>-1678052</v>
      </c>
      <c r="P38" s="59">
        <v>0</v>
      </c>
      <c r="Q38" s="59">
        <v>-1678052</v>
      </c>
      <c r="R38" s="59">
        <v>0</v>
      </c>
      <c r="S38" s="59">
        <v>0</v>
      </c>
      <c r="T38" s="59">
        <v>0</v>
      </c>
      <c r="U38" s="59">
        <v>0</v>
      </c>
      <c r="V38" s="59">
        <v>-1393297</v>
      </c>
      <c r="W38" s="59">
        <v>0</v>
      </c>
      <c r="X38" s="59">
        <v>-1393297</v>
      </c>
      <c r="Y38" s="60">
        <v>0</v>
      </c>
      <c r="Z38" s="61">
        <v>0</v>
      </c>
    </row>
    <row r="39" spans="1:26" ht="12.75">
      <c r="A39" s="57" t="s">
        <v>56</v>
      </c>
      <c r="B39" s="18">
        <v>-2733517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-105713367</v>
      </c>
      <c r="C42" s="18">
        <v>0</v>
      </c>
      <c r="D42" s="58">
        <v>-161206602</v>
      </c>
      <c r="E42" s="59">
        <v>-127911641</v>
      </c>
      <c r="F42" s="59">
        <v>-12586878</v>
      </c>
      <c r="G42" s="59">
        <v>-4499509</v>
      </c>
      <c r="H42" s="59">
        <v>-29595623</v>
      </c>
      <c r="I42" s="59">
        <v>-46682010</v>
      </c>
      <c r="J42" s="59">
        <v>-5500742</v>
      </c>
      <c r="K42" s="59">
        <v>-4805827</v>
      </c>
      <c r="L42" s="59">
        <v>-12517186</v>
      </c>
      <c r="M42" s="59">
        <v>-22823755</v>
      </c>
      <c r="N42" s="59">
        <v>-11142633</v>
      </c>
      <c r="O42" s="59">
        <v>-2241849</v>
      </c>
      <c r="P42" s="59">
        <v>0</v>
      </c>
      <c r="Q42" s="59">
        <v>-13384482</v>
      </c>
      <c r="R42" s="59">
        <v>0</v>
      </c>
      <c r="S42" s="59">
        <v>0</v>
      </c>
      <c r="T42" s="59">
        <v>0</v>
      </c>
      <c r="U42" s="59">
        <v>0</v>
      </c>
      <c r="V42" s="59">
        <v>-82890247</v>
      </c>
      <c r="W42" s="59">
        <v>-95001573</v>
      </c>
      <c r="X42" s="59">
        <v>12111326</v>
      </c>
      <c r="Y42" s="60">
        <v>-12.75</v>
      </c>
      <c r="Z42" s="61">
        <v>-127911641</v>
      </c>
    </row>
    <row r="43" spans="1:26" ht="12.75">
      <c r="A43" s="57" t="s">
        <v>59</v>
      </c>
      <c r="B43" s="18">
        <v>1944118</v>
      </c>
      <c r="C43" s="18">
        <v>0</v>
      </c>
      <c r="D43" s="58">
        <v>-3734118</v>
      </c>
      <c r="E43" s="59">
        <v>-2190000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-2555584</v>
      </c>
      <c r="X43" s="59">
        <v>2555584</v>
      </c>
      <c r="Y43" s="60">
        <v>-100</v>
      </c>
      <c r="Z43" s="61">
        <v>-2190000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-103769249</v>
      </c>
      <c r="C45" s="21">
        <v>0</v>
      </c>
      <c r="D45" s="103">
        <v>-164940720</v>
      </c>
      <c r="E45" s="104">
        <v>-130101641</v>
      </c>
      <c r="F45" s="104">
        <v>-12586878</v>
      </c>
      <c r="G45" s="104">
        <f>+F45+G42+G43+G44+G83</f>
        <v>-17086387</v>
      </c>
      <c r="H45" s="104">
        <f>+G45+H42+H43+H44+H83</f>
        <v>-46682010</v>
      </c>
      <c r="I45" s="104">
        <f>+H45</f>
        <v>-46682010</v>
      </c>
      <c r="J45" s="104">
        <f>+H45+J42+J43+J44+J83</f>
        <v>-52182752</v>
      </c>
      <c r="K45" s="104">
        <f>+J45+K42+K43+K44+K83</f>
        <v>-56988579</v>
      </c>
      <c r="L45" s="104">
        <f>+K45+L42+L43+L44+L83</f>
        <v>-69505765</v>
      </c>
      <c r="M45" s="104">
        <f>+L45</f>
        <v>-69505765</v>
      </c>
      <c r="N45" s="104">
        <f>+L45+N42+N43+N44+N83</f>
        <v>-80648398</v>
      </c>
      <c r="O45" s="104">
        <f>+N45+O42+O43+O44+O83</f>
        <v>-82890247</v>
      </c>
      <c r="P45" s="104">
        <f>+O45+P42+P43+P44+P83</f>
        <v>-82890247</v>
      </c>
      <c r="Q45" s="104">
        <f>+P45</f>
        <v>-82890247</v>
      </c>
      <c r="R45" s="104">
        <f>+P45+R42+R43+R44+R83</f>
        <v>-82890247</v>
      </c>
      <c r="S45" s="104">
        <f>+R45+S42+S43+S44+S83</f>
        <v>-82890247</v>
      </c>
      <c r="T45" s="104">
        <f>+S45+T42+T43+T44+T83</f>
        <v>-82890247</v>
      </c>
      <c r="U45" s="104">
        <f>+T45</f>
        <v>-82890247</v>
      </c>
      <c r="V45" s="104">
        <f>+U45</f>
        <v>-82890247</v>
      </c>
      <c r="W45" s="104">
        <f>+W83+W42+W43+W44</f>
        <v>-97557157</v>
      </c>
      <c r="X45" s="104">
        <f>+V45-W45</f>
        <v>14666910</v>
      </c>
      <c r="Y45" s="105">
        <f>+IF(W45&lt;&gt;0,+(X45/W45)*100,0)</f>
        <v>-15.034171198736345</v>
      </c>
      <c r="Z45" s="106">
        <v>-130101641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4542904</v>
      </c>
      <c r="C68" s="18">
        <v>0</v>
      </c>
      <c r="D68" s="19">
        <v>19225303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1209977459</v>
      </c>
      <c r="C5" s="18">
        <v>0</v>
      </c>
      <c r="D5" s="58">
        <v>1266537837</v>
      </c>
      <c r="E5" s="59">
        <v>1266537837</v>
      </c>
      <c r="F5" s="59">
        <v>112958870</v>
      </c>
      <c r="G5" s="59">
        <v>111660472</v>
      </c>
      <c r="H5" s="59">
        <v>107922487</v>
      </c>
      <c r="I5" s="59">
        <v>332541829</v>
      </c>
      <c r="J5" s="59">
        <v>104873241</v>
      </c>
      <c r="K5" s="59">
        <v>189593357</v>
      </c>
      <c r="L5" s="59">
        <v>35193556</v>
      </c>
      <c r="M5" s="59">
        <v>329660154</v>
      </c>
      <c r="N5" s="59">
        <v>112828668</v>
      </c>
      <c r="O5" s="59">
        <v>109611527</v>
      </c>
      <c r="P5" s="59">
        <v>112417600</v>
      </c>
      <c r="Q5" s="59">
        <v>334857795</v>
      </c>
      <c r="R5" s="59">
        <v>0</v>
      </c>
      <c r="S5" s="59">
        <v>0</v>
      </c>
      <c r="T5" s="59">
        <v>0</v>
      </c>
      <c r="U5" s="59">
        <v>0</v>
      </c>
      <c r="V5" s="59">
        <v>997059778</v>
      </c>
      <c r="W5" s="59">
        <v>949903353</v>
      </c>
      <c r="X5" s="59">
        <v>47156425</v>
      </c>
      <c r="Y5" s="60">
        <v>4.96</v>
      </c>
      <c r="Z5" s="61">
        <v>1266537837</v>
      </c>
    </row>
    <row r="6" spans="1:26" ht="12.75">
      <c r="A6" s="57" t="s">
        <v>32</v>
      </c>
      <c r="B6" s="18">
        <v>3771163235</v>
      </c>
      <c r="C6" s="18">
        <v>0</v>
      </c>
      <c r="D6" s="58">
        <v>3956915402</v>
      </c>
      <c r="E6" s="59">
        <v>3959249640</v>
      </c>
      <c r="F6" s="59">
        <v>373596531</v>
      </c>
      <c r="G6" s="59">
        <v>457036809</v>
      </c>
      <c r="H6" s="59">
        <v>409421600</v>
      </c>
      <c r="I6" s="59">
        <v>1240054940</v>
      </c>
      <c r="J6" s="59">
        <v>264399964</v>
      </c>
      <c r="K6" s="59">
        <v>394773183</v>
      </c>
      <c r="L6" s="59">
        <v>263282354</v>
      </c>
      <c r="M6" s="59">
        <v>922455501</v>
      </c>
      <c r="N6" s="59">
        <v>320725778</v>
      </c>
      <c r="O6" s="59">
        <v>318532316</v>
      </c>
      <c r="P6" s="59">
        <v>646198470</v>
      </c>
      <c r="Q6" s="59">
        <v>1285456564</v>
      </c>
      <c r="R6" s="59">
        <v>0</v>
      </c>
      <c r="S6" s="59">
        <v>0</v>
      </c>
      <c r="T6" s="59">
        <v>0</v>
      </c>
      <c r="U6" s="59">
        <v>0</v>
      </c>
      <c r="V6" s="59">
        <v>3447967005</v>
      </c>
      <c r="W6" s="59">
        <v>2969437131</v>
      </c>
      <c r="X6" s="59">
        <v>478529874</v>
      </c>
      <c r="Y6" s="60">
        <v>16.12</v>
      </c>
      <c r="Z6" s="61">
        <v>3959249640</v>
      </c>
    </row>
    <row r="7" spans="1:26" ht="12.75">
      <c r="A7" s="57" t="s">
        <v>33</v>
      </c>
      <c r="B7" s="18">
        <v>20723920</v>
      </c>
      <c r="C7" s="18">
        <v>0</v>
      </c>
      <c r="D7" s="58">
        <v>27497123</v>
      </c>
      <c r="E7" s="59">
        <v>27497123</v>
      </c>
      <c r="F7" s="59">
        <v>871539</v>
      </c>
      <c r="G7" s="59">
        <v>2166381</v>
      </c>
      <c r="H7" s="59">
        <v>920239</v>
      </c>
      <c r="I7" s="59">
        <v>3958159</v>
      </c>
      <c r="J7" s="59">
        <v>1421619</v>
      </c>
      <c r="K7" s="59">
        <v>317579</v>
      </c>
      <c r="L7" s="59">
        <v>317545</v>
      </c>
      <c r="M7" s="59">
        <v>2056743</v>
      </c>
      <c r="N7" s="59">
        <v>802404</v>
      </c>
      <c r="O7" s="59">
        <v>1014563</v>
      </c>
      <c r="P7" s="59">
        <v>182611</v>
      </c>
      <c r="Q7" s="59">
        <v>1999578</v>
      </c>
      <c r="R7" s="59">
        <v>0</v>
      </c>
      <c r="S7" s="59">
        <v>0</v>
      </c>
      <c r="T7" s="59">
        <v>0</v>
      </c>
      <c r="U7" s="59">
        <v>0</v>
      </c>
      <c r="V7" s="59">
        <v>8014480</v>
      </c>
      <c r="W7" s="59">
        <v>20622834</v>
      </c>
      <c r="X7" s="59">
        <v>-12608354</v>
      </c>
      <c r="Y7" s="60">
        <v>-61.14</v>
      </c>
      <c r="Z7" s="61">
        <v>27497123</v>
      </c>
    </row>
    <row r="8" spans="1:26" ht="12.75">
      <c r="A8" s="57" t="s">
        <v>34</v>
      </c>
      <c r="B8" s="18">
        <v>788625997</v>
      </c>
      <c r="C8" s="18">
        <v>0</v>
      </c>
      <c r="D8" s="58">
        <v>745494219</v>
      </c>
      <c r="E8" s="59">
        <v>745494219</v>
      </c>
      <c r="F8" s="59">
        <v>198610999</v>
      </c>
      <c r="G8" s="59">
        <v>3000000</v>
      </c>
      <c r="H8" s="59">
        <v>-3000000</v>
      </c>
      <c r="I8" s="59">
        <v>198610999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414000</v>
      </c>
      <c r="Q8" s="59">
        <v>414000</v>
      </c>
      <c r="R8" s="59">
        <v>0</v>
      </c>
      <c r="S8" s="59">
        <v>0</v>
      </c>
      <c r="T8" s="59">
        <v>0</v>
      </c>
      <c r="U8" s="59">
        <v>0</v>
      </c>
      <c r="V8" s="59">
        <v>199024999</v>
      </c>
      <c r="W8" s="59">
        <v>559120635</v>
      </c>
      <c r="X8" s="59">
        <v>-360095636</v>
      </c>
      <c r="Y8" s="60">
        <v>-64.4</v>
      </c>
      <c r="Z8" s="61">
        <v>745494219</v>
      </c>
    </row>
    <row r="9" spans="1:26" ht="12.75">
      <c r="A9" s="57" t="s">
        <v>35</v>
      </c>
      <c r="B9" s="18">
        <v>1040636071</v>
      </c>
      <c r="C9" s="18">
        <v>0</v>
      </c>
      <c r="D9" s="58">
        <v>953192947</v>
      </c>
      <c r="E9" s="59">
        <v>909828050</v>
      </c>
      <c r="F9" s="59">
        <v>49023594</v>
      </c>
      <c r="G9" s="59">
        <v>152951331</v>
      </c>
      <c r="H9" s="59">
        <v>48271468</v>
      </c>
      <c r="I9" s="59">
        <v>250246393</v>
      </c>
      <c r="J9" s="59">
        <v>44553759</v>
      </c>
      <c r="K9" s="59">
        <v>91654944</v>
      </c>
      <c r="L9" s="59">
        <v>122098288</v>
      </c>
      <c r="M9" s="59">
        <v>258306991</v>
      </c>
      <c r="N9" s="59">
        <v>52278328</v>
      </c>
      <c r="O9" s="59">
        <v>57576805</v>
      </c>
      <c r="P9" s="59">
        <v>150111838</v>
      </c>
      <c r="Q9" s="59">
        <v>259966971</v>
      </c>
      <c r="R9" s="59">
        <v>0</v>
      </c>
      <c r="S9" s="59">
        <v>0</v>
      </c>
      <c r="T9" s="59">
        <v>0</v>
      </c>
      <c r="U9" s="59">
        <v>0</v>
      </c>
      <c r="V9" s="59">
        <v>768520355</v>
      </c>
      <c r="W9" s="59">
        <v>682370649</v>
      </c>
      <c r="X9" s="59">
        <v>86149706</v>
      </c>
      <c r="Y9" s="60">
        <v>12.63</v>
      </c>
      <c r="Z9" s="61">
        <v>909828050</v>
      </c>
    </row>
    <row r="10" spans="1:26" ht="20.25">
      <c r="A10" s="62" t="s">
        <v>105</v>
      </c>
      <c r="B10" s="63">
        <f>SUM(B5:B9)</f>
        <v>6831126682</v>
      </c>
      <c r="C10" s="63">
        <f>SUM(C5:C9)</f>
        <v>0</v>
      </c>
      <c r="D10" s="64">
        <f aca="true" t="shared" si="0" ref="D10:Z10">SUM(D5:D9)</f>
        <v>6949637528</v>
      </c>
      <c r="E10" s="65">
        <f t="shared" si="0"/>
        <v>6908606869</v>
      </c>
      <c r="F10" s="65">
        <f t="shared" si="0"/>
        <v>735061533</v>
      </c>
      <c r="G10" s="65">
        <f t="shared" si="0"/>
        <v>726814993</v>
      </c>
      <c r="H10" s="65">
        <f t="shared" si="0"/>
        <v>563535794</v>
      </c>
      <c r="I10" s="65">
        <f t="shared" si="0"/>
        <v>2025412320</v>
      </c>
      <c r="J10" s="65">
        <f t="shared" si="0"/>
        <v>415248583</v>
      </c>
      <c r="K10" s="65">
        <f t="shared" si="0"/>
        <v>676339063</v>
      </c>
      <c r="L10" s="65">
        <f t="shared" si="0"/>
        <v>420891743</v>
      </c>
      <c r="M10" s="65">
        <f t="shared" si="0"/>
        <v>1512479389</v>
      </c>
      <c r="N10" s="65">
        <f t="shared" si="0"/>
        <v>486635178</v>
      </c>
      <c r="O10" s="65">
        <f t="shared" si="0"/>
        <v>486735211</v>
      </c>
      <c r="P10" s="65">
        <f t="shared" si="0"/>
        <v>909324519</v>
      </c>
      <c r="Q10" s="65">
        <f t="shared" si="0"/>
        <v>1882694908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5420586617</v>
      </c>
      <c r="W10" s="65">
        <f t="shared" si="0"/>
        <v>5181454602</v>
      </c>
      <c r="X10" s="65">
        <f t="shared" si="0"/>
        <v>239132015</v>
      </c>
      <c r="Y10" s="66">
        <f>+IF(W10&lt;&gt;0,(X10/W10)*100,0)</f>
        <v>4.615152179615681</v>
      </c>
      <c r="Z10" s="67">
        <f t="shared" si="0"/>
        <v>6908606869</v>
      </c>
    </row>
    <row r="11" spans="1:26" ht="12.75">
      <c r="A11" s="57" t="s">
        <v>36</v>
      </c>
      <c r="B11" s="18">
        <v>2044841936</v>
      </c>
      <c r="C11" s="18">
        <v>0</v>
      </c>
      <c r="D11" s="58">
        <v>2065238049</v>
      </c>
      <c r="E11" s="59">
        <v>2006018590</v>
      </c>
      <c r="F11" s="59">
        <v>177541009</v>
      </c>
      <c r="G11" s="59">
        <v>182126109</v>
      </c>
      <c r="H11" s="59">
        <v>176476396</v>
      </c>
      <c r="I11" s="59">
        <v>536143514</v>
      </c>
      <c r="J11" s="59">
        <v>169969018</v>
      </c>
      <c r="K11" s="59">
        <v>172655582</v>
      </c>
      <c r="L11" s="59">
        <v>173484512</v>
      </c>
      <c r="M11" s="59">
        <v>516109112</v>
      </c>
      <c r="N11" s="59">
        <v>178427232</v>
      </c>
      <c r="O11" s="59">
        <v>175802670</v>
      </c>
      <c r="P11" s="59">
        <v>166233541</v>
      </c>
      <c r="Q11" s="59">
        <v>520463443</v>
      </c>
      <c r="R11" s="59">
        <v>0</v>
      </c>
      <c r="S11" s="59">
        <v>0</v>
      </c>
      <c r="T11" s="59">
        <v>0</v>
      </c>
      <c r="U11" s="59">
        <v>0</v>
      </c>
      <c r="V11" s="59">
        <v>1572716069</v>
      </c>
      <c r="W11" s="59">
        <v>1504509282</v>
      </c>
      <c r="X11" s="59">
        <v>68206787</v>
      </c>
      <c r="Y11" s="60">
        <v>4.53</v>
      </c>
      <c r="Z11" s="61">
        <v>2006018590</v>
      </c>
    </row>
    <row r="12" spans="1:26" ht="12.75">
      <c r="A12" s="57" t="s">
        <v>37</v>
      </c>
      <c r="B12" s="18">
        <v>64434209</v>
      </c>
      <c r="C12" s="18">
        <v>0</v>
      </c>
      <c r="D12" s="58">
        <v>69547125</v>
      </c>
      <c r="E12" s="59">
        <v>67267125</v>
      </c>
      <c r="F12" s="59">
        <v>5431488</v>
      </c>
      <c r="G12" s="59">
        <v>5365875</v>
      </c>
      <c r="H12" s="59">
        <v>5321054</v>
      </c>
      <c r="I12" s="59">
        <v>16118417</v>
      </c>
      <c r="J12" s="59">
        <v>5316336</v>
      </c>
      <c r="K12" s="59">
        <v>5356950</v>
      </c>
      <c r="L12" s="59">
        <v>5358476</v>
      </c>
      <c r="M12" s="59">
        <v>16031762</v>
      </c>
      <c r="N12" s="59">
        <v>5385457</v>
      </c>
      <c r="O12" s="59">
        <v>5356364</v>
      </c>
      <c r="P12" s="59">
        <v>5356364</v>
      </c>
      <c r="Q12" s="59">
        <v>16098185</v>
      </c>
      <c r="R12" s="59">
        <v>0</v>
      </c>
      <c r="S12" s="59">
        <v>0</v>
      </c>
      <c r="T12" s="59">
        <v>0</v>
      </c>
      <c r="U12" s="59">
        <v>0</v>
      </c>
      <c r="V12" s="59">
        <v>48248364</v>
      </c>
      <c r="W12" s="59">
        <v>50450283</v>
      </c>
      <c r="X12" s="59">
        <v>-2201919</v>
      </c>
      <c r="Y12" s="60">
        <v>-4.36</v>
      </c>
      <c r="Z12" s="61">
        <v>67267125</v>
      </c>
    </row>
    <row r="13" spans="1:26" ht="12.75">
      <c r="A13" s="57" t="s">
        <v>106</v>
      </c>
      <c r="B13" s="18">
        <v>965071320</v>
      </c>
      <c r="C13" s="18">
        <v>0</v>
      </c>
      <c r="D13" s="58">
        <v>401249322</v>
      </c>
      <c r="E13" s="59">
        <v>307760946</v>
      </c>
      <c r="F13" s="59">
        <v>10926143</v>
      </c>
      <c r="G13" s="59">
        <v>10926143</v>
      </c>
      <c r="H13" s="59">
        <v>215216261</v>
      </c>
      <c r="I13" s="59">
        <v>237068547</v>
      </c>
      <c r="J13" s="59">
        <v>10926143</v>
      </c>
      <c r="K13" s="59">
        <v>147119555</v>
      </c>
      <c r="L13" s="59">
        <v>79022847</v>
      </c>
      <c r="M13" s="59">
        <v>237068545</v>
      </c>
      <c r="N13" s="59">
        <v>10926143</v>
      </c>
      <c r="O13" s="59">
        <v>117808972</v>
      </c>
      <c r="P13" s="59">
        <v>10926143</v>
      </c>
      <c r="Q13" s="59">
        <v>139661258</v>
      </c>
      <c r="R13" s="59">
        <v>0</v>
      </c>
      <c r="S13" s="59">
        <v>0</v>
      </c>
      <c r="T13" s="59">
        <v>0</v>
      </c>
      <c r="U13" s="59">
        <v>0</v>
      </c>
      <c r="V13" s="59">
        <v>613798350</v>
      </c>
      <c r="W13" s="59">
        <v>230820570</v>
      </c>
      <c r="X13" s="59">
        <v>382977780</v>
      </c>
      <c r="Y13" s="60">
        <v>165.92</v>
      </c>
      <c r="Z13" s="61">
        <v>307760946</v>
      </c>
    </row>
    <row r="14" spans="1:26" ht="12.75">
      <c r="A14" s="57" t="s">
        <v>38</v>
      </c>
      <c r="B14" s="18">
        <v>176595614</v>
      </c>
      <c r="C14" s="18">
        <v>0</v>
      </c>
      <c r="D14" s="58">
        <v>245946199</v>
      </c>
      <c r="E14" s="59">
        <v>233946199</v>
      </c>
      <c r="F14" s="59">
        <v>1962983</v>
      </c>
      <c r="G14" s="59">
        <v>1323477</v>
      </c>
      <c r="H14" s="59">
        <v>1365951</v>
      </c>
      <c r="I14" s="59">
        <v>4652411</v>
      </c>
      <c r="J14" s="59">
        <v>4800481</v>
      </c>
      <c r="K14" s="59">
        <v>42342592</v>
      </c>
      <c r="L14" s="59">
        <v>497434</v>
      </c>
      <c r="M14" s="59">
        <v>47640507</v>
      </c>
      <c r="N14" s="59">
        <v>24867574</v>
      </c>
      <c r="O14" s="59">
        <v>22810918</v>
      </c>
      <c r="P14" s="59">
        <v>26712522</v>
      </c>
      <c r="Q14" s="59">
        <v>74391014</v>
      </c>
      <c r="R14" s="59">
        <v>0</v>
      </c>
      <c r="S14" s="59">
        <v>0</v>
      </c>
      <c r="T14" s="59">
        <v>0</v>
      </c>
      <c r="U14" s="59">
        <v>0</v>
      </c>
      <c r="V14" s="59">
        <v>126683932</v>
      </c>
      <c r="W14" s="59">
        <v>175459608</v>
      </c>
      <c r="X14" s="59">
        <v>-48775676</v>
      </c>
      <c r="Y14" s="60">
        <v>-27.8</v>
      </c>
      <c r="Z14" s="61">
        <v>233946199</v>
      </c>
    </row>
    <row r="15" spans="1:26" ht="12.75">
      <c r="A15" s="57" t="s">
        <v>39</v>
      </c>
      <c r="B15" s="18">
        <v>2501315460</v>
      </c>
      <c r="C15" s="18">
        <v>0</v>
      </c>
      <c r="D15" s="58">
        <v>2398930105</v>
      </c>
      <c r="E15" s="59">
        <v>2063638255</v>
      </c>
      <c r="F15" s="59">
        <v>278882790</v>
      </c>
      <c r="G15" s="59">
        <v>268434467</v>
      </c>
      <c r="H15" s="59">
        <v>438695867</v>
      </c>
      <c r="I15" s="59">
        <v>986013124</v>
      </c>
      <c r="J15" s="59">
        <v>-65295831</v>
      </c>
      <c r="K15" s="59">
        <v>308423358</v>
      </c>
      <c r="L15" s="59">
        <v>87672281</v>
      </c>
      <c r="M15" s="59">
        <v>330799808</v>
      </c>
      <c r="N15" s="59">
        <v>255732486</v>
      </c>
      <c r="O15" s="59">
        <v>79581041</v>
      </c>
      <c r="P15" s="59">
        <v>291724309</v>
      </c>
      <c r="Q15" s="59">
        <v>627037836</v>
      </c>
      <c r="R15" s="59">
        <v>0</v>
      </c>
      <c r="S15" s="59">
        <v>0</v>
      </c>
      <c r="T15" s="59">
        <v>0</v>
      </c>
      <c r="U15" s="59">
        <v>0</v>
      </c>
      <c r="V15" s="59">
        <v>1943850768</v>
      </c>
      <c r="W15" s="59">
        <v>1547728335</v>
      </c>
      <c r="X15" s="59">
        <v>396122433</v>
      </c>
      <c r="Y15" s="60">
        <v>25.59</v>
      </c>
      <c r="Z15" s="61">
        <v>2063638255</v>
      </c>
    </row>
    <row r="16" spans="1:26" ht="12.75">
      <c r="A16" s="57" t="s">
        <v>34</v>
      </c>
      <c r="B16" s="18">
        <v>7799481</v>
      </c>
      <c r="C16" s="18">
        <v>0</v>
      </c>
      <c r="D16" s="58">
        <v>7937980</v>
      </c>
      <c r="E16" s="59">
        <v>2953009</v>
      </c>
      <c r="F16" s="59">
        <v>2000</v>
      </c>
      <c r="G16" s="59">
        <v>1475598</v>
      </c>
      <c r="H16" s="59">
        <v>120470</v>
      </c>
      <c r="I16" s="59">
        <v>1598068</v>
      </c>
      <c r="J16" s="59">
        <v>1245270</v>
      </c>
      <c r="K16" s="59">
        <v>173345</v>
      </c>
      <c r="L16" s="59">
        <v>679449</v>
      </c>
      <c r="M16" s="59">
        <v>2098064</v>
      </c>
      <c r="N16" s="59">
        <v>0</v>
      </c>
      <c r="O16" s="59">
        <v>671277</v>
      </c>
      <c r="P16" s="59">
        <v>0</v>
      </c>
      <c r="Q16" s="59">
        <v>671277</v>
      </c>
      <c r="R16" s="59">
        <v>0</v>
      </c>
      <c r="S16" s="59">
        <v>0</v>
      </c>
      <c r="T16" s="59">
        <v>0</v>
      </c>
      <c r="U16" s="59">
        <v>0</v>
      </c>
      <c r="V16" s="59">
        <v>4367409</v>
      </c>
      <c r="W16" s="59">
        <v>2214738</v>
      </c>
      <c r="X16" s="59">
        <v>2152671</v>
      </c>
      <c r="Y16" s="60">
        <v>97.2</v>
      </c>
      <c r="Z16" s="61">
        <v>2953009</v>
      </c>
    </row>
    <row r="17" spans="1:26" ht="12.75">
      <c r="A17" s="57" t="s">
        <v>40</v>
      </c>
      <c r="B17" s="18">
        <v>2099439842</v>
      </c>
      <c r="C17" s="18">
        <v>0</v>
      </c>
      <c r="D17" s="58">
        <v>1630945984</v>
      </c>
      <c r="E17" s="59">
        <v>1775629263</v>
      </c>
      <c r="F17" s="59">
        <v>349775755</v>
      </c>
      <c r="G17" s="59">
        <v>140769709</v>
      </c>
      <c r="H17" s="59">
        <v>115242650</v>
      </c>
      <c r="I17" s="59">
        <v>605788114</v>
      </c>
      <c r="J17" s="59">
        <v>92321324</v>
      </c>
      <c r="K17" s="59">
        <v>102296995</v>
      </c>
      <c r="L17" s="59">
        <v>112988194</v>
      </c>
      <c r="M17" s="59">
        <v>307606513</v>
      </c>
      <c r="N17" s="59">
        <v>151052869</v>
      </c>
      <c r="O17" s="59">
        <v>156005682</v>
      </c>
      <c r="P17" s="59">
        <v>-154925168</v>
      </c>
      <c r="Q17" s="59">
        <v>152133383</v>
      </c>
      <c r="R17" s="59">
        <v>0</v>
      </c>
      <c r="S17" s="59">
        <v>0</v>
      </c>
      <c r="T17" s="59">
        <v>0</v>
      </c>
      <c r="U17" s="59">
        <v>0</v>
      </c>
      <c r="V17" s="59">
        <v>1065528010</v>
      </c>
      <c r="W17" s="59">
        <v>1331718192</v>
      </c>
      <c r="X17" s="59">
        <v>-266190182</v>
      </c>
      <c r="Y17" s="60">
        <v>-19.99</v>
      </c>
      <c r="Z17" s="61">
        <v>1775629263</v>
      </c>
    </row>
    <row r="18" spans="1:26" ht="12.75">
      <c r="A18" s="68" t="s">
        <v>41</v>
      </c>
      <c r="B18" s="69">
        <f>SUM(B11:B17)</f>
        <v>7859497862</v>
      </c>
      <c r="C18" s="69">
        <f>SUM(C11:C17)</f>
        <v>0</v>
      </c>
      <c r="D18" s="70">
        <f aca="true" t="shared" si="1" ref="D18:Z18">SUM(D11:D17)</f>
        <v>6819794764</v>
      </c>
      <c r="E18" s="71">
        <f t="shared" si="1"/>
        <v>6457213387</v>
      </c>
      <c r="F18" s="71">
        <f t="shared" si="1"/>
        <v>824522168</v>
      </c>
      <c r="G18" s="71">
        <f t="shared" si="1"/>
        <v>610421378</v>
      </c>
      <c r="H18" s="71">
        <f t="shared" si="1"/>
        <v>952438649</v>
      </c>
      <c r="I18" s="71">
        <f t="shared" si="1"/>
        <v>2387382195</v>
      </c>
      <c r="J18" s="71">
        <f t="shared" si="1"/>
        <v>219282741</v>
      </c>
      <c r="K18" s="71">
        <f t="shared" si="1"/>
        <v>778368377</v>
      </c>
      <c r="L18" s="71">
        <f t="shared" si="1"/>
        <v>459703193</v>
      </c>
      <c r="M18" s="71">
        <f t="shared" si="1"/>
        <v>1457354311</v>
      </c>
      <c r="N18" s="71">
        <f t="shared" si="1"/>
        <v>626391761</v>
      </c>
      <c r="O18" s="71">
        <f t="shared" si="1"/>
        <v>558036924</v>
      </c>
      <c r="P18" s="71">
        <f t="shared" si="1"/>
        <v>346027711</v>
      </c>
      <c r="Q18" s="71">
        <f t="shared" si="1"/>
        <v>1530456396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5375192902</v>
      </c>
      <c r="W18" s="71">
        <f t="shared" si="1"/>
        <v>4842901008</v>
      </c>
      <c r="X18" s="71">
        <f t="shared" si="1"/>
        <v>532291894</v>
      </c>
      <c r="Y18" s="66">
        <f>+IF(W18&lt;&gt;0,(X18/W18)*100,0)</f>
        <v>10.991178492409936</v>
      </c>
      <c r="Z18" s="72">
        <f t="shared" si="1"/>
        <v>6457213387</v>
      </c>
    </row>
    <row r="19" spans="1:26" ht="12.75">
      <c r="A19" s="68" t="s">
        <v>42</v>
      </c>
      <c r="B19" s="73">
        <f>+B10-B18</f>
        <v>-1028371180</v>
      </c>
      <c r="C19" s="73">
        <f>+C10-C18</f>
        <v>0</v>
      </c>
      <c r="D19" s="74">
        <f aca="true" t="shared" si="2" ref="D19:Z19">+D10-D18</f>
        <v>129842764</v>
      </c>
      <c r="E19" s="75">
        <f t="shared" si="2"/>
        <v>451393482</v>
      </c>
      <c r="F19" s="75">
        <f t="shared" si="2"/>
        <v>-89460635</v>
      </c>
      <c r="G19" s="75">
        <f t="shared" si="2"/>
        <v>116393615</v>
      </c>
      <c r="H19" s="75">
        <f t="shared" si="2"/>
        <v>-388902855</v>
      </c>
      <c r="I19" s="75">
        <f t="shared" si="2"/>
        <v>-361969875</v>
      </c>
      <c r="J19" s="75">
        <f t="shared" si="2"/>
        <v>195965842</v>
      </c>
      <c r="K19" s="75">
        <f t="shared" si="2"/>
        <v>-102029314</v>
      </c>
      <c r="L19" s="75">
        <f t="shared" si="2"/>
        <v>-38811450</v>
      </c>
      <c r="M19" s="75">
        <f t="shared" si="2"/>
        <v>55125078</v>
      </c>
      <c r="N19" s="75">
        <f t="shared" si="2"/>
        <v>-139756583</v>
      </c>
      <c r="O19" s="75">
        <f t="shared" si="2"/>
        <v>-71301713</v>
      </c>
      <c r="P19" s="75">
        <f t="shared" si="2"/>
        <v>563296808</v>
      </c>
      <c r="Q19" s="75">
        <f t="shared" si="2"/>
        <v>352238512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45393715</v>
      </c>
      <c r="W19" s="75">
        <f>IF(E10=E18,0,W10-W18)</f>
        <v>338553594</v>
      </c>
      <c r="X19" s="75">
        <f t="shared" si="2"/>
        <v>-293159879</v>
      </c>
      <c r="Y19" s="76">
        <f>+IF(W19&lt;&gt;0,(X19/W19)*100,0)</f>
        <v>-86.59186734257501</v>
      </c>
      <c r="Z19" s="77">
        <f t="shared" si="2"/>
        <v>451393482</v>
      </c>
    </row>
    <row r="20" spans="1:26" ht="20.25">
      <c r="A20" s="78" t="s">
        <v>43</v>
      </c>
      <c r="B20" s="79">
        <v>774277846</v>
      </c>
      <c r="C20" s="79">
        <v>0</v>
      </c>
      <c r="D20" s="80">
        <v>1077940000</v>
      </c>
      <c r="E20" s="81">
        <v>1103940000</v>
      </c>
      <c r="F20" s="81">
        <v>202151000</v>
      </c>
      <c r="G20" s="81">
        <v>3391000</v>
      </c>
      <c r="H20" s="81">
        <v>-205542000</v>
      </c>
      <c r="I20" s="81">
        <v>0</v>
      </c>
      <c r="J20" s="81">
        <v>0</v>
      </c>
      <c r="K20" s="81">
        <v>72269000</v>
      </c>
      <c r="L20" s="81">
        <v>0</v>
      </c>
      <c r="M20" s="81">
        <v>72269000</v>
      </c>
      <c r="N20" s="81">
        <v>-72269000</v>
      </c>
      <c r="O20" s="81">
        <v>0</v>
      </c>
      <c r="P20" s="81">
        <v>5000000</v>
      </c>
      <c r="Q20" s="81">
        <v>-67269000</v>
      </c>
      <c r="R20" s="81">
        <v>0</v>
      </c>
      <c r="S20" s="81">
        <v>0</v>
      </c>
      <c r="T20" s="81">
        <v>0</v>
      </c>
      <c r="U20" s="81">
        <v>0</v>
      </c>
      <c r="V20" s="81">
        <v>5000000</v>
      </c>
      <c r="W20" s="81">
        <v>827954982</v>
      </c>
      <c r="X20" s="81">
        <v>-822954982</v>
      </c>
      <c r="Y20" s="82">
        <v>-99.4</v>
      </c>
      <c r="Z20" s="83">
        <v>1103940000</v>
      </c>
    </row>
    <row r="21" spans="1:26" ht="41.25">
      <c r="A21" s="84" t="s">
        <v>107</v>
      </c>
      <c r="B21" s="85">
        <v>21912812</v>
      </c>
      <c r="C21" s="85">
        <v>0</v>
      </c>
      <c r="D21" s="86">
        <v>11408079</v>
      </c>
      <c r="E21" s="87">
        <v>11408079</v>
      </c>
      <c r="F21" s="87">
        <v>637331</v>
      </c>
      <c r="G21" s="87">
        <v>247950</v>
      </c>
      <c r="H21" s="87">
        <v>282044</v>
      </c>
      <c r="I21" s="87">
        <v>1167325</v>
      </c>
      <c r="J21" s="87">
        <v>1418615</v>
      </c>
      <c r="K21" s="87">
        <v>175712</v>
      </c>
      <c r="L21" s="87">
        <v>50293</v>
      </c>
      <c r="M21" s="87">
        <v>1644620</v>
      </c>
      <c r="N21" s="87">
        <v>47585</v>
      </c>
      <c r="O21" s="87">
        <v>4810064</v>
      </c>
      <c r="P21" s="87">
        <v>187799</v>
      </c>
      <c r="Q21" s="87">
        <v>5045448</v>
      </c>
      <c r="R21" s="87">
        <v>0</v>
      </c>
      <c r="S21" s="87">
        <v>0</v>
      </c>
      <c r="T21" s="87">
        <v>0</v>
      </c>
      <c r="U21" s="87">
        <v>0</v>
      </c>
      <c r="V21" s="87">
        <v>7857393</v>
      </c>
      <c r="W21" s="87">
        <v>8556057</v>
      </c>
      <c r="X21" s="87">
        <v>-698664</v>
      </c>
      <c r="Y21" s="88">
        <v>-8.17</v>
      </c>
      <c r="Z21" s="89">
        <v>11408079</v>
      </c>
    </row>
    <row r="22" spans="1:26" ht="12.75">
      <c r="A22" s="90" t="s">
        <v>108</v>
      </c>
      <c r="B22" s="91">
        <f>SUM(B19:B21)</f>
        <v>-232180522</v>
      </c>
      <c r="C22" s="91">
        <f>SUM(C19:C21)</f>
        <v>0</v>
      </c>
      <c r="D22" s="92">
        <f aca="true" t="shared" si="3" ref="D22:Z22">SUM(D19:D21)</f>
        <v>1219190843</v>
      </c>
      <c r="E22" s="93">
        <f t="shared" si="3"/>
        <v>1566741561</v>
      </c>
      <c r="F22" s="93">
        <f t="shared" si="3"/>
        <v>113327696</v>
      </c>
      <c r="G22" s="93">
        <f t="shared" si="3"/>
        <v>120032565</v>
      </c>
      <c r="H22" s="93">
        <f t="shared" si="3"/>
        <v>-594162811</v>
      </c>
      <c r="I22" s="93">
        <f t="shared" si="3"/>
        <v>-360802550</v>
      </c>
      <c r="J22" s="93">
        <f t="shared" si="3"/>
        <v>197384457</v>
      </c>
      <c r="K22" s="93">
        <f t="shared" si="3"/>
        <v>-29584602</v>
      </c>
      <c r="L22" s="93">
        <f t="shared" si="3"/>
        <v>-38761157</v>
      </c>
      <c r="M22" s="93">
        <f t="shared" si="3"/>
        <v>129038698</v>
      </c>
      <c r="N22" s="93">
        <f t="shared" si="3"/>
        <v>-211977998</v>
      </c>
      <c r="O22" s="93">
        <f t="shared" si="3"/>
        <v>-66491649</v>
      </c>
      <c r="P22" s="93">
        <f t="shared" si="3"/>
        <v>568484607</v>
      </c>
      <c r="Q22" s="93">
        <f t="shared" si="3"/>
        <v>290014960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58251108</v>
      </c>
      <c r="W22" s="93">
        <f t="shared" si="3"/>
        <v>1175064633</v>
      </c>
      <c r="X22" s="93">
        <f t="shared" si="3"/>
        <v>-1116813525</v>
      </c>
      <c r="Y22" s="94">
        <f>+IF(W22&lt;&gt;0,(X22/W22)*100,0)</f>
        <v>-95.04273157713189</v>
      </c>
      <c r="Z22" s="95">
        <f t="shared" si="3"/>
        <v>1566741561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-232180522</v>
      </c>
      <c r="C24" s="73">
        <f>SUM(C22:C23)</f>
        <v>0</v>
      </c>
      <c r="D24" s="74">
        <f aca="true" t="shared" si="4" ref="D24:Z24">SUM(D22:D23)</f>
        <v>1219190843</v>
      </c>
      <c r="E24" s="75">
        <f t="shared" si="4"/>
        <v>1566741561</v>
      </c>
      <c r="F24" s="75">
        <f t="shared" si="4"/>
        <v>113327696</v>
      </c>
      <c r="G24" s="75">
        <f t="shared" si="4"/>
        <v>120032565</v>
      </c>
      <c r="H24" s="75">
        <f t="shared" si="4"/>
        <v>-594162811</v>
      </c>
      <c r="I24" s="75">
        <f t="shared" si="4"/>
        <v>-360802550</v>
      </c>
      <c r="J24" s="75">
        <f t="shared" si="4"/>
        <v>197384457</v>
      </c>
      <c r="K24" s="75">
        <f t="shared" si="4"/>
        <v>-29584602</v>
      </c>
      <c r="L24" s="75">
        <f t="shared" si="4"/>
        <v>-38761157</v>
      </c>
      <c r="M24" s="75">
        <f t="shared" si="4"/>
        <v>129038698</v>
      </c>
      <c r="N24" s="75">
        <f t="shared" si="4"/>
        <v>-211977998</v>
      </c>
      <c r="O24" s="75">
        <f t="shared" si="4"/>
        <v>-66491649</v>
      </c>
      <c r="P24" s="75">
        <f t="shared" si="4"/>
        <v>568484607</v>
      </c>
      <c r="Q24" s="75">
        <f t="shared" si="4"/>
        <v>290014960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58251108</v>
      </c>
      <c r="W24" s="75">
        <f t="shared" si="4"/>
        <v>1175064633</v>
      </c>
      <c r="X24" s="75">
        <f t="shared" si="4"/>
        <v>-1116813525</v>
      </c>
      <c r="Y24" s="76">
        <f>+IF(W24&lt;&gt;0,(X24/W24)*100,0)</f>
        <v>-95.04273157713189</v>
      </c>
      <c r="Z24" s="77">
        <f t="shared" si="4"/>
        <v>1566741561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822960939</v>
      </c>
      <c r="C27" s="21">
        <v>0</v>
      </c>
      <c r="D27" s="103">
        <v>1266260876</v>
      </c>
      <c r="E27" s="104">
        <v>1017167100</v>
      </c>
      <c r="F27" s="104">
        <v>2775806</v>
      </c>
      <c r="G27" s="104">
        <v>15815847</v>
      </c>
      <c r="H27" s="104">
        <v>29692094</v>
      </c>
      <c r="I27" s="104">
        <v>48283747</v>
      </c>
      <c r="J27" s="104">
        <v>37275252</v>
      </c>
      <c r="K27" s="104">
        <v>43075479</v>
      </c>
      <c r="L27" s="104">
        <v>50226587</v>
      </c>
      <c r="M27" s="104">
        <v>130577318</v>
      </c>
      <c r="N27" s="104">
        <v>30416037</v>
      </c>
      <c r="O27" s="104">
        <v>20413103</v>
      </c>
      <c r="P27" s="104">
        <v>51947728</v>
      </c>
      <c r="Q27" s="104">
        <v>102776868</v>
      </c>
      <c r="R27" s="104">
        <v>0</v>
      </c>
      <c r="S27" s="104">
        <v>0</v>
      </c>
      <c r="T27" s="104">
        <v>0</v>
      </c>
      <c r="U27" s="104">
        <v>0</v>
      </c>
      <c r="V27" s="104">
        <v>281637933</v>
      </c>
      <c r="W27" s="104">
        <v>762874632</v>
      </c>
      <c r="X27" s="104">
        <v>-481236699</v>
      </c>
      <c r="Y27" s="105">
        <v>-63.08</v>
      </c>
      <c r="Z27" s="106">
        <v>1017167100</v>
      </c>
    </row>
    <row r="28" spans="1:26" ht="12.75">
      <c r="A28" s="107" t="s">
        <v>47</v>
      </c>
      <c r="B28" s="18">
        <v>563202107</v>
      </c>
      <c r="C28" s="18">
        <v>0</v>
      </c>
      <c r="D28" s="58">
        <v>987397874</v>
      </c>
      <c r="E28" s="59">
        <v>874324851</v>
      </c>
      <c r="F28" s="59">
        <v>171424</v>
      </c>
      <c r="G28" s="59">
        <v>11218293</v>
      </c>
      <c r="H28" s="59">
        <v>25987782</v>
      </c>
      <c r="I28" s="59">
        <v>37377499</v>
      </c>
      <c r="J28" s="59">
        <v>27375752</v>
      </c>
      <c r="K28" s="59">
        <v>31183642</v>
      </c>
      <c r="L28" s="59">
        <v>30912580</v>
      </c>
      <c r="M28" s="59">
        <v>89471974</v>
      </c>
      <c r="N28" s="59">
        <v>22461549</v>
      </c>
      <c r="O28" s="59">
        <v>9554229</v>
      </c>
      <c r="P28" s="59">
        <v>35620187</v>
      </c>
      <c r="Q28" s="59">
        <v>67635965</v>
      </c>
      <c r="R28" s="59">
        <v>0</v>
      </c>
      <c r="S28" s="59">
        <v>0</v>
      </c>
      <c r="T28" s="59">
        <v>0</v>
      </c>
      <c r="U28" s="59">
        <v>0</v>
      </c>
      <c r="V28" s="59">
        <v>194485438</v>
      </c>
      <c r="W28" s="59">
        <v>655743069</v>
      </c>
      <c r="X28" s="59">
        <v>-461257631</v>
      </c>
      <c r="Y28" s="60">
        <v>-70.34</v>
      </c>
      <c r="Z28" s="61">
        <v>874324851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22001165</v>
      </c>
      <c r="C30" s="18">
        <v>0</v>
      </c>
      <c r="D30" s="58">
        <v>77707953</v>
      </c>
      <c r="E30" s="59">
        <v>77707953</v>
      </c>
      <c r="F30" s="59">
        <v>2526754</v>
      </c>
      <c r="G30" s="59">
        <v>3116547</v>
      </c>
      <c r="H30" s="59">
        <v>0</v>
      </c>
      <c r="I30" s="59">
        <v>5643301</v>
      </c>
      <c r="J30" s="59">
        <v>5145155</v>
      </c>
      <c r="K30" s="59">
        <v>0</v>
      </c>
      <c r="L30" s="59">
        <v>4634121</v>
      </c>
      <c r="M30" s="59">
        <v>9779276</v>
      </c>
      <c r="N30" s="59">
        <v>2769246</v>
      </c>
      <c r="O30" s="59">
        <v>5257209</v>
      </c>
      <c r="P30" s="59">
        <v>4391994</v>
      </c>
      <c r="Q30" s="59">
        <v>12418449</v>
      </c>
      <c r="R30" s="59">
        <v>0</v>
      </c>
      <c r="S30" s="59">
        <v>0</v>
      </c>
      <c r="T30" s="59">
        <v>0</v>
      </c>
      <c r="U30" s="59">
        <v>0</v>
      </c>
      <c r="V30" s="59">
        <v>27841026</v>
      </c>
      <c r="W30" s="59">
        <v>58280958</v>
      </c>
      <c r="X30" s="59">
        <v>-30439932</v>
      </c>
      <c r="Y30" s="60">
        <v>-52.23</v>
      </c>
      <c r="Z30" s="61">
        <v>77707953</v>
      </c>
    </row>
    <row r="31" spans="1:26" ht="12.75">
      <c r="A31" s="57" t="s">
        <v>49</v>
      </c>
      <c r="B31" s="18">
        <v>183663946</v>
      </c>
      <c r="C31" s="18">
        <v>0</v>
      </c>
      <c r="D31" s="58">
        <v>201155049</v>
      </c>
      <c r="E31" s="59">
        <v>65134296</v>
      </c>
      <c r="F31" s="59">
        <v>77628</v>
      </c>
      <c r="G31" s="59">
        <v>1481007</v>
      </c>
      <c r="H31" s="59">
        <v>3704312</v>
      </c>
      <c r="I31" s="59">
        <v>5262947</v>
      </c>
      <c r="J31" s="59">
        <v>4754345</v>
      </c>
      <c r="K31" s="59">
        <v>11891837</v>
      </c>
      <c r="L31" s="59">
        <v>14679886</v>
      </c>
      <c r="M31" s="59">
        <v>31326068</v>
      </c>
      <c r="N31" s="59">
        <v>5185242</v>
      </c>
      <c r="O31" s="59">
        <v>5601665</v>
      </c>
      <c r="P31" s="59">
        <v>11935547</v>
      </c>
      <c r="Q31" s="59">
        <v>22722454</v>
      </c>
      <c r="R31" s="59">
        <v>0</v>
      </c>
      <c r="S31" s="59">
        <v>0</v>
      </c>
      <c r="T31" s="59">
        <v>0</v>
      </c>
      <c r="U31" s="59">
        <v>0</v>
      </c>
      <c r="V31" s="59">
        <v>59311469</v>
      </c>
      <c r="W31" s="59">
        <v>48850605</v>
      </c>
      <c r="X31" s="59">
        <v>10460864</v>
      </c>
      <c r="Y31" s="60">
        <v>21.41</v>
      </c>
      <c r="Z31" s="61">
        <v>65134296</v>
      </c>
    </row>
    <row r="32" spans="1:26" ht="12.75">
      <c r="A32" s="68" t="s">
        <v>50</v>
      </c>
      <c r="B32" s="21">
        <f>SUM(B28:B31)</f>
        <v>768867218</v>
      </c>
      <c r="C32" s="21">
        <f>SUM(C28:C31)</f>
        <v>0</v>
      </c>
      <c r="D32" s="103">
        <f aca="true" t="shared" si="5" ref="D32:Z32">SUM(D28:D31)</f>
        <v>1266260876</v>
      </c>
      <c r="E32" s="104">
        <f t="shared" si="5"/>
        <v>1017167100</v>
      </c>
      <c r="F32" s="104">
        <f t="shared" si="5"/>
        <v>2775806</v>
      </c>
      <c r="G32" s="104">
        <f t="shared" si="5"/>
        <v>15815847</v>
      </c>
      <c r="H32" s="104">
        <f t="shared" si="5"/>
        <v>29692094</v>
      </c>
      <c r="I32" s="104">
        <f t="shared" si="5"/>
        <v>48283747</v>
      </c>
      <c r="J32" s="104">
        <f t="shared" si="5"/>
        <v>37275252</v>
      </c>
      <c r="K32" s="104">
        <f t="shared" si="5"/>
        <v>43075479</v>
      </c>
      <c r="L32" s="104">
        <f t="shared" si="5"/>
        <v>50226587</v>
      </c>
      <c r="M32" s="104">
        <f t="shared" si="5"/>
        <v>130577318</v>
      </c>
      <c r="N32" s="104">
        <f t="shared" si="5"/>
        <v>30416037</v>
      </c>
      <c r="O32" s="104">
        <f t="shared" si="5"/>
        <v>20413103</v>
      </c>
      <c r="P32" s="104">
        <f t="shared" si="5"/>
        <v>51947728</v>
      </c>
      <c r="Q32" s="104">
        <f t="shared" si="5"/>
        <v>102776868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281637933</v>
      </c>
      <c r="W32" s="104">
        <f t="shared" si="5"/>
        <v>762874632</v>
      </c>
      <c r="X32" s="104">
        <f t="shared" si="5"/>
        <v>-481236699</v>
      </c>
      <c r="Y32" s="105">
        <f>+IF(W32&lt;&gt;0,(X32/W32)*100,0)</f>
        <v>-63.08201620734978</v>
      </c>
      <c r="Z32" s="106">
        <f t="shared" si="5"/>
        <v>1017167100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6618627462</v>
      </c>
      <c r="C35" s="18">
        <v>0</v>
      </c>
      <c r="D35" s="58">
        <v>3565790621</v>
      </c>
      <c r="E35" s="59">
        <v>3423110621</v>
      </c>
      <c r="F35" s="59">
        <v>7696329675</v>
      </c>
      <c r="G35" s="59">
        <v>-1127209668</v>
      </c>
      <c r="H35" s="59">
        <v>-97079780</v>
      </c>
      <c r="I35" s="59">
        <v>6472040227</v>
      </c>
      <c r="J35" s="59">
        <v>542051933</v>
      </c>
      <c r="K35" s="59">
        <v>-391578154</v>
      </c>
      <c r="L35" s="59">
        <v>336471063</v>
      </c>
      <c r="M35" s="59">
        <v>486944842</v>
      </c>
      <c r="N35" s="59">
        <v>-132536480</v>
      </c>
      <c r="O35" s="59">
        <v>19428343</v>
      </c>
      <c r="P35" s="59">
        <v>637662679</v>
      </c>
      <c r="Q35" s="59">
        <v>524554542</v>
      </c>
      <c r="R35" s="59">
        <v>0</v>
      </c>
      <c r="S35" s="59">
        <v>0</v>
      </c>
      <c r="T35" s="59">
        <v>0</v>
      </c>
      <c r="U35" s="59">
        <v>0</v>
      </c>
      <c r="V35" s="59">
        <v>7483539611</v>
      </c>
      <c r="W35" s="59">
        <v>2567332926</v>
      </c>
      <c r="X35" s="59">
        <v>4916206685</v>
      </c>
      <c r="Y35" s="60">
        <v>191.49</v>
      </c>
      <c r="Z35" s="61">
        <v>3423110621</v>
      </c>
    </row>
    <row r="36" spans="1:26" ht="12.75">
      <c r="A36" s="57" t="s">
        <v>53</v>
      </c>
      <c r="B36" s="18">
        <v>19669661363</v>
      </c>
      <c r="C36" s="18">
        <v>0</v>
      </c>
      <c r="D36" s="58">
        <v>19601305263</v>
      </c>
      <c r="E36" s="59">
        <v>20220566487</v>
      </c>
      <c r="F36" s="59">
        <v>20002250934</v>
      </c>
      <c r="G36" s="59">
        <v>-475002240</v>
      </c>
      <c r="H36" s="59">
        <v>-153323573</v>
      </c>
      <c r="I36" s="59">
        <v>19373925121</v>
      </c>
      <c r="J36" s="59">
        <v>32637775</v>
      </c>
      <c r="K36" s="59">
        <v>-108334521</v>
      </c>
      <c r="L36" s="59">
        <v>132439127</v>
      </c>
      <c r="M36" s="59">
        <v>56742381</v>
      </c>
      <c r="N36" s="59">
        <v>29495551</v>
      </c>
      <c r="O36" s="59">
        <v>-87390159</v>
      </c>
      <c r="P36" s="59">
        <v>51027351</v>
      </c>
      <c r="Q36" s="59">
        <v>-6867257</v>
      </c>
      <c r="R36" s="59">
        <v>0</v>
      </c>
      <c r="S36" s="59">
        <v>0</v>
      </c>
      <c r="T36" s="59">
        <v>0</v>
      </c>
      <c r="U36" s="59">
        <v>0</v>
      </c>
      <c r="V36" s="59">
        <v>19423800245</v>
      </c>
      <c r="W36" s="59">
        <v>15165424170</v>
      </c>
      <c r="X36" s="59">
        <v>4258376075</v>
      </c>
      <c r="Y36" s="60">
        <v>28.08</v>
      </c>
      <c r="Z36" s="61">
        <v>20220566487</v>
      </c>
    </row>
    <row r="37" spans="1:26" ht="12.75">
      <c r="A37" s="57" t="s">
        <v>54</v>
      </c>
      <c r="B37" s="18">
        <v>8212723047</v>
      </c>
      <c r="C37" s="18">
        <v>0</v>
      </c>
      <c r="D37" s="58">
        <v>928462784</v>
      </c>
      <c r="E37" s="59">
        <v>2521069947</v>
      </c>
      <c r="F37" s="59">
        <v>7033100336</v>
      </c>
      <c r="G37" s="59">
        <v>-638202145</v>
      </c>
      <c r="H37" s="59">
        <v>2017079549</v>
      </c>
      <c r="I37" s="59">
        <v>8411977740</v>
      </c>
      <c r="J37" s="59">
        <v>400544598</v>
      </c>
      <c r="K37" s="59">
        <v>-548305187</v>
      </c>
      <c r="L37" s="59">
        <v>333436984</v>
      </c>
      <c r="M37" s="59">
        <v>185676395</v>
      </c>
      <c r="N37" s="59">
        <v>113728314</v>
      </c>
      <c r="O37" s="59">
        <v>13166027</v>
      </c>
      <c r="P37" s="59">
        <v>132120884</v>
      </c>
      <c r="Q37" s="59">
        <v>259015225</v>
      </c>
      <c r="R37" s="59">
        <v>0</v>
      </c>
      <c r="S37" s="59">
        <v>0</v>
      </c>
      <c r="T37" s="59">
        <v>0</v>
      </c>
      <c r="U37" s="59">
        <v>0</v>
      </c>
      <c r="V37" s="59">
        <v>8856669360</v>
      </c>
      <c r="W37" s="59">
        <v>1890802386</v>
      </c>
      <c r="X37" s="59">
        <v>6965866974</v>
      </c>
      <c r="Y37" s="60">
        <v>368.41</v>
      </c>
      <c r="Z37" s="61">
        <v>2521069947</v>
      </c>
    </row>
    <row r="38" spans="1:26" ht="12.75">
      <c r="A38" s="57" t="s">
        <v>55</v>
      </c>
      <c r="B38" s="18">
        <v>2338147463</v>
      </c>
      <c r="C38" s="18">
        <v>0</v>
      </c>
      <c r="D38" s="58">
        <v>3410848488</v>
      </c>
      <c r="E38" s="59">
        <v>3410848488</v>
      </c>
      <c r="F38" s="59">
        <v>2337447872</v>
      </c>
      <c r="G38" s="59">
        <v>-112111080</v>
      </c>
      <c r="H38" s="59">
        <v>20011392</v>
      </c>
      <c r="I38" s="59">
        <v>2245348184</v>
      </c>
      <c r="J38" s="59">
        <v>541740</v>
      </c>
      <c r="K38" s="59">
        <v>-16798584</v>
      </c>
      <c r="L38" s="59">
        <v>94702865</v>
      </c>
      <c r="M38" s="59">
        <v>78446021</v>
      </c>
      <c r="N38" s="59">
        <v>2431953</v>
      </c>
      <c r="O38" s="59">
        <v>-11975536</v>
      </c>
      <c r="P38" s="59">
        <v>-16122669</v>
      </c>
      <c r="Q38" s="59">
        <v>-25666252</v>
      </c>
      <c r="R38" s="59">
        <v>0</v>
      </c>
      <c r="S38" s="59">
        <v>0</v>
      </c>
      <c r="T38" s="59">
        <v>0</v>
      </c>
      <c r="U38" s="59">
        <v>0</v>
      </c>
      <c r="V38" s="59">
        <v>2298127953</v>
      </c>
      <c r="W38" s="59">
        <v>2558136348</v>
      </c>
      <c r="X38" s="59">
        <v>-260008395</v>
      </c>
      <c r="Y38" s="60">
        <v>-10.16</v>
      </c>
      <c r="Z38" s="61">
        <v>3410848488</v>
      </c>
    </row>
    <row r="39" spans="1:26" ht="12.75">
      <c r="A39" s="57" t="s">
        <v>56</v>
      </c>
      <c r="B39" s="18">
        <v>16490240114</v>
      </c>
      <c r="C39" s="18">
        <v>0</v>
      </c>
      <c r="D39" s="58">
        <v>18827784612</v>
      </c>
      <c r="E39" s="59">
        <v>17364207955</v>
      </c>
      <c r="F39" s="59">
        <v>18328032424</v>
      </c>
      <c r="G39" s="59">
        <v>-851898679</v>
      </c>
      <c r="H39" s="59">
        <v>-2287494300</v>
      </c>
      <c r="I39" s="59">
        <v>15188639445</v>
      </c>
      <c r="J39" s="59">
        <v>173601116</v>
      </c>
      <c r="K39" s="59">
        <v>65191093</v>
      </c>
      <c r="L39" s="59">
        <v>40770346</v>
      </c>
      <c r="M39" s="59">
        <v>279562555</v>
      </c>
      <c r="N39" s="59">
        <v>-219201199</v>
      </c>
      <c r="O39" s="59">
        <v>-69152308</v>
      </c>
      <c r="P39" s="59">
        <v>572691814</v>
      </c>
      <c r="Q39" s="59">
        <v>284338307</v>
      </c>
      <c r="R39" s="59">
        <v>0</v>
      </c>
      <c r="S39" s="59">
        <v>0</v>
      </c>
      <c r="T39" s="59">
        <v>0</v>
      </c>
      <c r="U39" s="59">
        <v>0</v>
      </c>
      <c r="V39" s="59">
        <v>15752540307</v>
      </c>
      <c r="W39" s="59">
        <v>13023156069</v>
      </c>
      <c r="X39" s="59">
        <v>2729384238</v>
      </c>
      <c r="Y39" s="60">
        <v>20.96</v>
      </c>
      <c r="Z39" s="61">
        <v>17364207955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-6105620049</v>
      </c>
      <c r="C42" s="18">
        <v>0</v>
      </c>
      <c r="D42" s="58">
        <v>-6028068743</v>
      </c>
      <c r="E42" s="59">
        <v>-5041919046</v>
      </c>
      <c r="F42" s="59">
        <v>-488390007</v>
      </c>
      <c r="G42" s="59">
        <v>-563012072</v>
      </c>
      <c r="H42" s="59">
        <v>-677812887</v>
      </c>
      <c r="I42" s="59">
        <v>-1729214966</v>
      </c>
      <c r="J42" s="59">
        <v>-171873435</v>
      </c>
      <c r="K42" s="59">
        <v>-594630555</v>
      </c>
      <c r="L42" s="59">
        <v>-344264735</v>
      </c>
      <c r="M42" s="59">
        <v>-1110768725</v>
      </c>
      <c r="N42" s="59">
        <v>-513194204</v>
      </c>
      <c r="O42" s="59">
        <v>-332606339</v>
      </c>
      <c r="P42" s="59">
        <v>-531544955</v>
      </c>
      <c r="Q42" s="59">
        <v>-1377345498</v>
      </c>
      <c r="R42" s="59">
        <v>0</v>
      </c>
      <c r="S42" s="59">
        <v>0</v>
      </c>
      <c r="T42" s="59">
        <v>0</v>
      </c>
      <c r="U42" s="59">
        <v>0</v>
      </c>
      <c r="V42" s="59">
        <v>-4217329189</v>
      </c>
      <c r="W42" s="59">
        <v>-3781430415</v>
      </c>
      <c r="X42" s="59">
        <v>-435898774</v>
      </c>
      <c r="Y42" s="60">
        <v>11.53</v>
      </c>
      <c r="Z42" s="61">
        <v>-5041919046</v>
      </c>
    </row>
    <row r="43" spans="1:26" ht="12.75">
      <c r="A43" s="57" t="s">
        <v>59</v>
      </c>
      <c r="B43" s="18">
        <v>4088312</v>
      </c>
      <c r="C43" s="18">
        <v>0</v>
      </c>
      <c r="D43" s="58">
        <v>-4114351</v>
      </c>
      <c r="E43" s="59">
        <v>0</v>
      </c>
      <c r="F43" s="59">
        <v>4109020</v>
      </c>
      <c r="G43" s="59">
        <v>-4114405</v>
      </c>
      <c r="H43" s="59">
        <v>-53</v>
      </c>
      <c r="I43" s="59">
        <v>-5438</v>
      </c>
      <c r="J43" s="59">
        <v>-62</v>
      </c>
      <c r="K43" s="59">
        <v>-5611</v>
      </c>
      <c r="L43" s="59">
        <v>44861</v>
      </c>
      <c r="M43" s="59">
        <v>39188</v>
      </c>
      <c r="N43" s="59">
        <v>-39407</v>
      </c>
      <c r="O43" s="59">
        <v>-54</v>
      </c>
      <c r="P43" s="59">
        <v>-55</v>
      </c>
      <c r="Q43" s="59">
        <v>-39516</v>
      </c>
      <c r="R43" s="59">
        <v>0</v>
      </c>
      <c r="S43" s="59">
        <v>0</v>
      </c>
      <c r="T43" s="59">
        <v>0</v>
      </c>
      <c r="U43" s="59">
        <v>0</v>
      </c>
      <c r="V43" s="59">
        <v>-5766</v>
      </c>
      <c r="W43" s="59">
        <v>-3085763</v>
      </c>
      <c r="X43" s="59">
        <v>3079997</v>
      </c>
      <c r="Y43" s="60">
        <v>-99.81</v>
      </c>
      <c r="Z43" s="61">
        <v>0</v>
      </c>
    </row>
    <row r="44" spans="1:26" ht="12.75">
      <c r="A44" s="57" t="s">
        <v>60</v>
      </c>
      <c r="B44" s="18">
        <v>-70276905</v>
      </c>
      <c r="C44" s="18">
        <v>-146661733</v>
      </c>
      <c r="D44" s="58">
        <v>-165972355</v>
      </c>
      <c r="E44" s="59">
        <v>-160264689</v>
      </c>
      <c r="F44" s="59">
        <v>-72344055</v>
      </c>
      <c r="G44" s="59">
        <v>-191126730</v>
      </c>
      <c r="H44" s="59">
        <v>21495791</v>
      </c>
      <c r="I44" s="59">
        <v>-241974994</v>
      </c>
      <c r="J44" s="59">
        <v>5287015</v>
      </c>
      <c r="K44" s="59">
        <v>575398</v>
      </c>
      <c r="L44" s="59">
        <v>-259048</v>
      </c>
      <c r="M44" s="59">
        <v>5603365</v>
      </c>
      <c r="N44" s="59">
        <v>2292809</v>
      </c>
      <c r="O44" s="59">
        <v>-1711785</v>
      </c>
      <c r="P44" s="59">
        <v>-319111</v>
      </c>
      <c r="Q44" s="59">
        <v>261913</v>
      </c>
      <c r="R44" s="59">
        <v>0</v>
      </c>
      <c r="S44" s="59">
        <v>0</v>
      </c>
      <c r="T44" s="59">
        <v>0</v>
      </c>
      <c r="U44" s="59">
        <v>0</v>
      </c>
      <c r="V44" s="59">
        <v>-236109716</v>
      </c>
      <c r="W44" s="59">
        <v>-124479278</v>
      </c>
      <c r="X44" s="59">
        <v>-111630438</v>
      </c>
      <c r="Y44" s="60">
        <v>89.68</v>
      </c>
      <c r="Z44" s="61">
        <v>-160264689</v>
      </c>
    </row>
    <row r="45" spans="1:26" ht="12.75">
      <c r="A45" s="68" t="s">
        <v>61</v>
      </c>
      <c r="B45" s="21">
        <v>-5882641533</v>
      </c>
      <c r="C45" s="21">
        <v>-146661733</v>
      </c>
      <c r="D45" s="103">
        <v>-5932276248</v>
      </c>
      <c r="E45" s="104">
        <v>-4739138534</v>
      </c>
      <c r="F45" s="104">
        <v>-447261562</v>
      </c>
      <c r="G45" s="104">
        <f>+F45+G42+G43+G44+G83</f>
        <v>-1205514769</v>
      </c>
      <c r="H45" s="104">
        <f>+G45+H42+H43+H44+H83</f>
        <v>-1843209175</v>
      </c>
      <c r="I45" s="104">
        <f>+H45</f>
        <v>-1843209175</v>
      </c>
      <c r="J45" s="104">
        <f>+H45+J42+J43+J44+J83</f>
        <v>-2009795657</v>
      </c>
      <c r="K45" s="104">
        <f>+J45+K42+K43+K44+K83</f>
        <v>-2603856425</v>
      </c>
      <c r="L45" s="104">
        <f>+K45+L42+L43+L44+L83</f>
        <v>-2948335347</v>
      </c>
      <c r="M45" s="104">
        <f>+L45</f>
        <v>-2948335347</v>
      </c>
      <c r="N45" s="104">
        <f>+L45+N42+N43+N44+N83</f>
        <v>-3459276149</v>
      </c>
      <c r="O45" s="104">
        <f>+N45+O42+O43+O44+O83</f>
        <v>-3793594327</v>
      </c>
      <c r="P45" s="104">
        <f>+O45+P42+P43+P44+P83</f>
        <v>-4325458448</v>
      </c>
      <c r="Q45" s="104">
        <f>+P45</f>
        <v>-4325458448</v>
      </c>
      <c r="R45" s="104">
        <f>+P45+R42+R43+R44+R83</f>
        <v>-4325458448</v>
      </c>
      <c r="S45" s="104">
        <f>+R45+S42+S43+S44+S83</f>
        <v>-4325458448</v>
      </c>
      <c r="T45" s="104">
        <f>+S45+T42+T43+T44+T83</f>
        <v>-4325458448</v>
      </c>
      <c r="U45" s="104">
        <f>+T45</f>
        <v>-4325458448</v>
      </c>
      <c r="V45" s="104">
        <f>+U45</f>
        <v>-4325458448</v>
      </c>
      <c r="W45" s="104">
        <f>+W83+W42+W43+W44</f>
        <v>-3870408357</v>
      </c>
      <c r="X45" s="104">
        <f>+V45-W45</f>
        <v>-455050091</v>
      </c>
      <c r="Y45" s="105">
        <f>+IF(W45&lt;&gt;0,+(X45/W45)*100,0)</f>
        <v>11.757159685153088</v>
      </c>
      <c r="Z45" s="106">
        <v>-4739138534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1209977459</v>
      </c>
      <c r="C68" s="18">
        <v>0</v>
      </c>
      <c r="D68" s="19">
        <v>1266537837</v>
      </c>
      <c r="E68" s="20">
        <v>1266537837</v>
      </c>
      <c r="F68" s="20">
        <v>112958870</v>
      </c>
      <c r="G68" s="20">
        <v>111660472</v>
      </c>
      <c r="H68" s="20">
        <v>107922487</v>
      </c>
      <c r="I68" s="20">
        <v>332541829</v>
      </c>
      <c r="J68" s="20">
        <v>104873241</v>
      </c>
      <c r="K68" s="20">
        <v>189593357</v>
      </c>
      <c r="L68" s="20">
        <v>35193556</v>
      </c>
      <c r="M68" s="20">
        <v>329660154</v>
      </c>
      <c r="N68" s="20">
        <v>112828668</v>
      </c>
      <c r="O68" s="20">
        <v>109611527</v>
      </c>
      <c r="P68" s="20">
        <v>112417600</v>
      </c>
      <c r="Q68" s="20">
        <v>334857795</v>
      </c>
      <c r="R68" s="20">
        <v>0</v>
      </c>
      <c r="S68" s="20">
        <v>0</v>
      </c>
      <c r="T68" s="20">
        <v>0</v>
      </c>
      <c r="U68" s="20">
        <v>0</v>
      </c>
      <c r="V68" s="20">
        <v>997059778</v>
      </c>
      <c r="W68" s="20">
        <v>949903353</v>
      </c>
      <c r="X68" s="20">
        <v>0</v>
      </c>
      <c r="Y68" s="19">
        <v>0</v>
      </c>
      <c r="Z68" s="22">
        <v>1266537837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2529042364</v>
      </c>
      <c r="C70" s="18">
        <v>0</v>
      </c>
      <c r="D70" s="19">
        <v>2670702115</v>
      </c>
      <c r="E70" s="20">
        <v>2673036353</v>
      </c>
      <c r="F70" s="20">
        <v>271211213</v>
      </c>
      <c r="G70" s="20">
        <v>305097889</v>
      </c>
      <c r="H70" s="20">
        <v>263855411</v>
      </c>
      <c r="I70" s="20">
        <v>840164513</v>
      </c>
      <c r="J70" s="20">
        <v>205919434</v>
      </c>
      <c r="K70" s="20">
        <v>208808336</v>
      </c>
      <c r="L70" s="20">
        <v>209593327</v>
      </c>
      <c r="M70" s="20">
        <v>624321097</v>
      </c>
      <c r="N70" s="20">
        <v>193551014</v>
      </c>
      <c r="O70" s="20">
        <v>201718342</v>
      </c>
      <c r="P70" s="20">
        <v>205543540</v>
      </c>
      <c r="Q70" s="20">
        <v>600812896</v>
      </c>
      <c r="R70" s="20">
        <v>0</v>
      </c>
      <c r="S70" s="20">
        <v>0</v>
      </c>
      <c r="T70" s="20">
        <v>0</v>
      </c>
      <c r="U70" s="20">
        <v>0</v>
      </c>
      <c r="V70" s="20">
        <v>2065298506</v>
      </c>
      <c r="W70" s="20">
        <v>2004777216</v>
      </c>
      <c r="X70" s="20">
        <v>0</v>
      </c>
      <c r="Y70" s="19">
        <v>0</v>
      </c>
      <c r="Z70" s="22">
        <v>2673036353</v>
      </c>
    </row>
    <row r="71" spans="1:26" ht="12.75" hidden="1">
      <c r="A71" s="38" t="s">
        <v>67</v>
      </c>
      <c r="B71" s="18">
        <v>797862171</v>
      </c>
      <c r="C71" s="18">
        <v>0</v>
      </c>
      <c r="D71" s="19">
        <v>823391629</v>
      </c>
      <c r="E71" s="20">
        <v>823391629</v>
      </c>
      <c r="F71" s="20">
        <v>60995160</v>
      </c>
      <c r="G71" s="20">
        <v>110640205</v>
      </c>
      <c r="H71" s="20">
        <v>105831416</v>
      </c>
      <c r="I71" s="20">
        <v>277466781</v>
      </c>
      <c r="J71" s="20">
        <v>17192670</v>
      </c>
      <c r="K71" s="20">
        <v>117827927</v>
      </c>
      <c r="L71" s="20">
        <v>39561420</v>
      </c>
      <c r="M71" s="20">
        <v>174582017</v>
      </c>
      <c r="N71" s="20">
        <v>85742550</v>
      </c>
      <c r="O71" s="20">
        <v>75806038</v>
      </c>
      <c r="P71" s="20">
        <v>399683306</v>
      </c>
      <c r="Q71" s="20">
        <v>561231894</v>
      </c>
      <c r="R71" s="20">
        <v>0</v>
      </c>
      <c r="S71" s="20">
        <v>0</v>
      </c>
      <c r="T71" s="20">
        <v>0</v>
      </c>
      <c r="U71" s="20">
        <v>0</v>
      </c>
      <c r="V71" s="20">
        <v>1013280692</v>
      </c>
      <c r="W71" s="20">
        <v>617543712</v>
      </c>
      <c r="X71" s="20">
        <v>0</v>
      </c>
      <c r="Y71" s="19">
        <v>0</v>
      </c>
      <c r="Z71" s="22">
        <v>823391629</v>
      </c>
    </row>
    <row r="72" spans="1:26" ht="12.75" hidden="1">
      <c r="A72" s="38" t="s">
        <v>68</v>
      </c>
      <c r="B72" s="18">
        <v>323382929</v>
      </c>
      <c r="C72" s="18">
        <v>0</v>
      </c>
      <c r="D72" s="19">
        <v>327614700</v>
      </c>
      <c r="E72" s="20">
        <v>327614700</v>
      </c>
      <c r="F72" s="20">
        <v>30047158</v>
      </c>
      <c r="G72" s="20">
        <v>29964540</v>
      </c>
      <c r="H72" s="20">
        <v>28909923</v>
      </c>
      <c r="I72" s="20">
        <v>88921621</v>
      </c>
      <c r="J72" s="20">
        <v>30053081</v>
      </c>
      <c r="K72" s="20">
        <v>49759984</v>
      </c>
      <c r="L72" s="20">
        <v>10027865</v>
      </c>
      <c r="M72" s="20">
        <v>89840930</v>
      </c>
      <c r="N72" s="20">
        <v>30098528</v>
      </c>
      <c r="O72" s="20">
        <v>29831988</v>
      </c>
      <c r="P72" s="20">
        <v>29748350</v>
      </c>
      <c r="Q72" s="20">
        <v>89678866</v>
      </c>
      <c r="R72" s="20">
        <v>0</v>
      </c>
      <c r="S72" s="20">
        <v>0</v>
      </c>
      <c r="T72" s="20">
        <v>0</v>
      </c>
      <c r="U72" s="20">
        <v>0</v>
      </c>
      <c r="V72" s="20">
        <v>268441417</v>
      </c>
      <c r="W72" s="20">
        <v>245710998</v>
      </c>
      <c r="X72" s="20">
        <v>0</v>
      </c>
      <c r="Y72" s="19">
        <v>0</v>
      </c>
      <c r="Z72" s="22">
        <v>327614700</v>
      </c>
    </row>
    <row r="73" spans="1:26" ht="12.75" hidden="1">
      <c r="A73" s="38" t="s">
        <v>69</v>
      </c>
      <c r="B73" s="18">
        <v>120875771</v>
      </c>
      <c r="C73" s="18">
        <v>0</v>
      </c>
      <c r="D73" s="19">
        <v>135206958</v>
      </c>
      <c r="E73" s="20">
        <v>135206958</v>
      </c>
      <c r="F73" s="20">
        <v>11343000</v>
      </c>
      <c r="G73" s="20">
        <v>11334175</v>
      </c>
      <c r="H73" s="20">
        <v>10824850</v>
      </c>
      <c r="I73" s="20">
        <v>33502025</v>
      </c>
      <c r="J73" s="20">
        <v>11234779</v>
      </c>
      <c r="K73" s="20">
        <v>18376936</v>
      </c>
      <c r="L73" s="20">
        <v>4099742</v>
      </c>
      <c r="M73" s="20">
        <v>33711457</v>
      </c>
      <c r="N73" s="20">
        <v>11333686</v>
      </c>
      <c r="O73" s="20">
        <v>11175948</v>
      </c>
      <c r="P73" s="20">
        <v>11223274</v>
      </c>
      <c r="Q73" s="20">
        <v>33732908</v>
      </c>
      <c r="R73" s="20">
        <v>0</v>
      </c>
      <c r="S73" s="20">
        <v>0</v>
      </c>
      <c r="T73" s="20">
        <v>0</v>
      </c>
      <c r="U73" s="20">
        <v>0</v>
      </c>
      <c r="V73" s="20">
        <v>100946390</v>
      </c>
      <c r="W73" s="20">
        <v>101405205</v>
      </c>
      <c r="X73" s="20">
        <v>0</v>
      </c>
      <c r="Y73" s="19">
        <v>0</v>
      </c>
      <c r="Z73" s="22">
        <v>135206958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293674196</v>
      </c>
      <c r="C75" s="27">
        <v>0</v>
      </c>
      <c r="D75" s="28">
        <v>275560834</v>
      </c>
      <c r="E75" s="29">
        <v>269394270</v>
      </c>
      <c r="F75" s="29">
        <v>31570437</v>
      </c>
      <c r="G75" s="29">
        <v>30944055</v>
      </c>
      <c r="H75" s="29">
        <v>29332063</v>
      </c>
      <c r="I75" s="29">
        <v>91846555</v>
      </c>
      <c r="J75" s="29">
        <v>25686663</v>
      </c>
      <c r="K75" s="29">
        <v>49893935</v>
      </c>
      <c r="L75" s="29">
        <v>6561609</v>
      </c>
      <c r="M75" s="29">
        <v>82142207</v>
      </c>
      <c r="N75" s="29">
        <v>31957560</v>
      </c>
      <c r="O75" s="29">
        <v>29752880</v>
      </c>
      <c r="P75" s="29">
        <v>32027268</v>
      </c>
      <c r="Q75" s="29">
        <v>93737708</v>
      </c>
      <c r="R75" s="29">
        <v>0</v>
      </c>
      <c r="S75" s="29">
        <v>0</v>
      </c>
      <c r="T75" s="29">
        <v>0</v>
      </c>
      <c r="U75" s="29">
        <v>0</v>
      </c>
      <c r="V75" s="29">
        <v>267726470</v>
      </c>
      <c r="W75" s="29">
        <v>202045671</v>
      </c>
      <c r="X75" s="29">
        <v>0</v>
      </c>
      <c r="Y75" s="28">
        <v>0</v>
      </c>
      <c r="Z75" s="30">
        <v>269394270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289167109</v>
      </c>
      <c r="C83" s="18"/>
      <c r="D83" s="19">
        <v>265879201</v>
      </c>
      <c r="E83" s="20">
        <v>463045201</v>
      </c>
      <c r="F83" s="20">
        <v>109363480</v>
      </c>
      <c r="G83" s="20"/>
      <c r="H83" s="20">
        <v>18622743</v>
      </c>
      <c r="I83" s="20">
        <v>109363480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109363480</v>
      </c>
      <c r="W83" s="20">
        <v>38587099</v>
      </c>
      <c r="X83" s="20"/>
      <c r="Y83" s="19"/>
      <c r="Z83" s="22">
        <v>463045201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64096408</v>
      </c>
      <c r="C5" s="18">
        <v>0</v>
      </c>
      <c r="D5" s="58">
        <v>80504997</v>
      </c>
      <c r="E5" s="59">
        <v>76515107</v>
      </c>
      <c r="F5" s="59">
        <v>6015024</v>
      </c>
      <c r="G5" s="59">
        <v>6031366</v>
      </c>
      <c r="H5" s="59">
        <v>5730893</v>
      </c>
      <c r="I5" s="59">
        <v>17777283</v>
      </c>
      <c r="J5" s="59">
        <v>5922457</v>
      </c>
      <c r="K5" s="59">
        <v>5934007</v>
      </c>
      <c r="L5" s="59">
        <v>6139032</v>
      </c>
      <c r="M5" s="59">
        <v>17995496</v>
      </c>
      <c r="N5" s="59">
        <v>5959450</v>
      </c>
      <c r="O5" s="59">
        <v>5952238</v>
      </c>
      <c r="P5" s="59">
        <v>5964037</v>
      </c>
      <c r="Q5" s="59">
        <v>17875725</v>
      </c>
      <c r="R5" s="59">
        <v>0</v>
      </c>
      <c r="S5" s="59">
        <v>0</v>
      </c>
      <c r="T5" s="59">
        <v>0</v>
      </c>
      <c r="U5" s="59">
        <v>0</v>
      </c>
      <c r="V5" s="59">
        <v>53648504</v>
      </c>
      <c r="W5" s="59">
        <v>57386322</v>
      </c>
      <c r="X5" s="59">
        <v>-3737818</v>
      </c>
      <c r="Y5" s="60">
        <v>-6.51</v>
      </c>
      <c r="Z5" s="61">
        <v>76515107</v>
      </c>
    </row>
    <row r="6" spans="1:26" ht="12.75">
      <c r="A6" s="57" t="s">
        <v>32</v>
      </c>
      <c r="B6" s="18">
        <v>420361914</v>
      </c>
      <c r="C6" s="18">
        <v>0</v>
      </c>
      <c r="D6" s="58">
        <v>570067785</v>
      </c>
      <c r="E6" s="59">
        <v>529362052</v>
      </c>
      <c r="F6" s="59">
        <v>39028780</v>
      </c>
      <c r="G6" s="59">
        <v>40506419</v>
      </c>
      <c r="H6" s="59">
        <v>40079137</v>
      </c>
      <c r="I6" s="59">
        <v>119614336</v>
      </c>
      <c r="J6" s="59">
        <v>41884495</v>
      </c>
      <c r="K6" s="59">
        <v>39794369</v>
      </c>
      <c r="L6" s="59">
        <v>37633181</v>
      </c>
      <c r="M6" s="59">
        <v>119312045</v>
      </c>
      <c r="N6" s="59">
        <v>38575596</v>
      </c>
      <c r="O6" s="59">
        <v>33770907</v>
      </c>
      <c r="P6" s="59">
        <v>38040254</v>
      </c>
      <c r="Q6" s="59">
        <v>110386757</v>
      </c>
      <c r="R6" s="59">
        <v>0</v>
      </c>
      <c r="S6" s="59">
        <v>0</v>
      </c>
      <c r="T6" s="59">
        <v>0</v>
      </c>
      <c r="U6" s="59">
        <v>0</v>
      </c>
      <c r="V6" s="59">
        <v>349313138</v>
      </c>
      <c r="W6" s="59">
        <v>397021473</v>
      </c>
      <c r="X6" s="59">
        <v>-47708335</v>
      </c>
      <c r="Y6" s="60">
        <v>-12.02</v>
      </c>
      <c r="Z6" s="61">
        <v>529362052</v>
      </c>
    </row>
    <row r="7" spans="1:26" ht="12.75">
      <c r="A7" s="57" t="s">
        <v>33</v>
      </c>
      <c r="B7" s="18">
        <v>13991</v>
      </c>
      <c r="C7" s="18">
        <v>0</v>
      </c>
      <c r="D7" s="58">
        <v>0</v>
      </c>
      <c r="E7" s="59">
        <v>1795000</v>
      </c>
      <c r="F7" s="59">
        <v>0</v>
      </c>
      <c r="G7" s="59">
        <v>0</v>
      </c>
      <c r="H7" s="59">
        <v>7354</v>
      </c>
      <c r="I7" s="59">
        <v>7354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7354</v>
      </c>
      <c r="W7" s="59">
        <v>1346247</v>
      </c>
      <c r="X7" s="59">
        <v>-1338893</v>
      </c>
      <c r="Y7" s="60">
        <v>-99.45</v>
      </c>
      <c r="Z7" s="61">
        <v>1795000</v>
      </c>
    </row>
    <row r="8" spans="1:26" ht="12.75">
      <c r="A8" s="57" t="s">
        <v>34</v>
      </c>
      <c r="B8" s="18">
        <v>231886099</v>
      </c>
      <c r="C8" s="18">
        <v>0</v>
      </c>
      <c r="D8" s="58">
        <v>209803075</v>
      </c>
      <c r="E8" s="59">
        <v>209441294</v>
      </c>
      <c r="F8" s="59">
        <v>85692000</v>
      </c>
      <c r="G8" s="59">
        <v>0</v>
      </c>
      <c r="H8" s="59">
        <v>0</v>
      </c>
      <c r="I8" s="59">
        <v>85692000</v>
      </c>
      <c r="J8" s="59">
        <v>0</v>
      </c>
      <c r="K8" s="59">
        <v>0</v>
      </c>
      <c r="L8" s="59">
        <v>68553000</v>
      </c>
      <c r="M8" s="59">
        <v>68553000</v>
      </c>
      <c r="N8" s="59">
        <v>0</v>
      </c>
      <c r="O8" s="59">
        <v>0</v>
      </c>
      <c r="P8" s="59">
        <v>51415000</v>
      </c>
      <c r="Q8" s="59">
        <v>51415000</v>
      </c>
      <c r="R8" s="59">
        <v>0</v>
      </c>
      <c r="S8" s="59">
        <v>0</v>
      </c>
      <c r="T8" s="59">
        <v>0</v>
      </c>
      <c r="U8" s="59">
        <v>0</v>
      </c>
      <c r="V8" s="59">
        <v>205660000</v>
      </c>
      <c r="W8" s="59">
        <v>157080933</v>
      </c>
      <c r="X8" s="59">
        <v>48579067</v>
      </c>
      <c r="Y8" s="60">
        <v>30.93</v>
      </c>
      <c r="Z8" s="61">
        <v>209441294</v>
      </c>
    </row>
    <row r="9" spans="1:26" ht="12.75">
      <c r="A9" s="57" t="s">
        <v>35</v>
      </c>
      <c r="B9" s="18">
        <v>50035253</v>
      </c>
      <c r="C9" s="18">
        <v>0</v>
      </c>
      <c r="D9" s="58">
        <v>50962106</v>
      </c>
      <c r="E9" s="59">
        <v>58991204</v>
      </c>
      <c r="F9" s="59">
        <v>7329409</v>
      </c>
      <c r="G9" s="59">
        <v>4002717</v>
      </c>
      <c r="H9" s="59">
        <v>4506676</v>
      </c>
      <c r="I9" s="59">
        <v>15838802</v>
      </c>
      <c r="J9" s="59">
        <v>3215647</v>
      </c>
      <c r="K9" s="59">
        <v>4762562</v>
      </c>
      <c r="L9" s="59">
        <v>6169730</v>
      </c>
      <c r="M9" s="59">
        <v>14147939</v>
      </c>
      <c r="N9" s="59">
        <v>5603364</v>
      </c>
      <c r="O9" s="59">
        <v>3723744</v>
      </c>
      <c r="P9" s="59">
        <v>3342466</v>
      </c>
      <c r="Q9" s="59">
        <v>12669574</v>
      </c>
      <c r="R9" s="59">
        <v>0</v>
      </c>
      <c r="S9" s="59">
        <v>0</v>
      </c>
      <c r="T9" s="59">
        <v>0</v>
      </c>
      <c r="U9" s="59">
        <v>0</v>
      </c>
      <c r="V9" s="59">
        <v>42656315</v>
      </c>
      <c r="W9" s="59">
        <v>44243226</v>
      </c>
      <c r="X9" s="59">
        <v>-1586911</v>
      </c>
      <c r="Y9" s="60">
        <v>-3.59</v>
      </c>
      <c r="Z9" s="61">
        <v>58991204</v>
      </c>
    </row>
    <row r="10" spans="1:26" ht="20.25">
      <c r="A10" s="62" t="s">
        <v>105</v>
      </c>
      <c r="B10" s="63">
        <f>SUM(B5:B9)</f>
        <v>766393665</v>
      </c>
      <c r="C10" s="63">
        <f>SUM(C5:C9)</f>
        <v>0</v>
      </c>
      <c r="D10" s="64">
        <f aca="true" t="shared" si="0" ref="D10:Z10">SUM(D5:D9)</f>
        <v>911337963</v>
      </c>
      <c r="E10" s="65">
        <f t="shared" si="0"/>
        <v>876104657</v>
      </c>
      <c r="F10" s="65">
        <f t="shared" si="0"/>
        <v>138065213</v>
      </c>
      <c r="G10" s="65">
        <f t="shared" si="0"/>
        <v>50540502</v>
      </c>
      <c r="H10" s="65">
        <f t="shared" si="0"/>
        <v>50324060</v>
      </c>
      <c r="I10" s="65">
        <f t="shared" si="0"/>
        <v>238929775</v>
      </c>
      <c r="J10" s="65">
        <f t="shared" si="0"/>
        <v>51022599</v>
      </c>
      <c r="K10" s="65">
        <f t="shared" si="0"/>
        <v>50490938</v>
      </c>
      <c r="L10" s="65">
        <f t="shared" si="0"/>
        <v>118494943</v>
      </c>
      <c r="M10" s="65">
        <f t="shared" si="0"/>
        <v>220008480</v>
      </c>
      <c r="N10" s="65">
        <f t="shared" si="0"/>
        <v>50138410</v>
      </c>
      <c r="O10" s="65">
        <f t="shared" si="0"/>
        <v>43446889</v>
      </c>
      <c r="P10" s="65">
        <f t="shared" si="0"/>
        <v>98761757</v>
      </c>
      <c r="Q10" s="65">
        <f t="shared" si="0"/>
        <v>192347056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651285311</v>
      </c>
      <c r="W10" s="65">
        <f t="shared" si="0"/>
        <v>657078201</v>
      </c>
      <c r="X10" s="65">
        <f t="shared" si="0"/>
        <v>-5792890</v>
      </c>
      <c r="Y10" s="66">
        <f>+IF(W10&lt;&gt;0,(X10/W10)*100,0)</f>
        <v>-0.8816134808891645</v>
      </c>
      <c r="Z10" s="67">
        <f t="shared" si="0"/>
        <v>876104657</v>
      </c>
    </row>
    <row r="11" spans="1:26" ht="12.75">
      <c r="A11" s="57" t="s">
        <v>36</v>
      </c>
      <c r="B11" s="18">
        <v>268971179</v>
      </c>
      <c r="C11" s="18">
        <v>0</v>
      </c>
      <c r="D11" s="58">
        <v>279978520</v>
      </c>
      <c r="E11" s="59">
        <v>292901877</v>
      </c>
      <c r="F11" s="59">
        <v>25560571</v>
      </c>
      <c r="G11" s="59">
        <v>23431736</v>
      </c>
      <c r="H11" s="59">
        <v>23057549</v>
      </c>
      <c r="I11" s="59">
        <v>72049856</v>
      </c>
      <c r="J11" s="59">
        <v>23469692</v>
      </c>
      <c r="K11" s="59">
        <v>23974366</v>
      </c>
      <c r="L11" s="59">
        <v>24243423</v>
      </c>
      <c r="M11" s="59">
        <v>71687481</v>
      </c>
      <c r="N11" s="59">
        <v>24385566</v>
      </c>
      <c r="O11" s="59">
        <v>23586566</v>
      </c>
      <c r="P11" s="59">
        <v>23202522</v>
      </c>
      <c r="Q11" s="59">
        <v>71174654</v>
      </c>
      <c r="R11" s="59">
        <v>0</v>
      </c>
      <c r="S11" s="59">
        <v>0</v>
      </c>
      <c r="T11" s="59">
        <v>0</v>
      </c>
      <c r="U11" s="59">
        <v>0</v>
      </c>
      <c r="V11" s="59">
        <v>214911991</v>
      </c>
      <c r="W11" s="59">
        <v>219674538</v>
      </c>
      <c r="X11" s="59">
        <v>-4762547</v>
      </c>
      <c r="Y11" s="60">
        <v>-2.17</v>
      </c>
      <c r="Z11" s="61">
        <v>292901877</v>
      </c>
    </row>
    <row r="12" spans="1:26" ht="12.75">
      <c r="A12" s="57" t="s">
        <v>37</v>
      </c>
      <c r="B12" s="18">
        <v>19672789</v>
      </c>
      <c r="C12" s="18">
        <v>0</v>
      </c>
      <c r="D12" s="58">
        <v>19482782</v>
      </c>
      <c r="E12" s="59">
        <v>18594908</v>
      </c>
      <c r="F12" s="59">
        <v>1661865</v>
      </c>
      <c r="G12" s="59">
        <v>1608350</v>
      </c>
      <c r="H12" s="59">
        <v>1788157</v>
      </c>
      <c r="I12" s="59">
        <v>5058372</v>
      </c>
      <c r="J12" s="59">
        <v>1681654</v>
      </c>
      <c r="K12" s="59">
        <v>1687330</v>
      </c>
      <c r="L12" s="59">
        <v>1684555</v>
      </c>
      <c r="M12" s="59">
        <v>5053539</v>
      </c>
      <c r="N12" s="59">
        <v>1616906</v>
      </c>
      <c r="O12" s="59">
        <v>1704357</v>
      </c>
      <c r="P12" s="59">
        <v>1593162</v>
      </c>
      <c r="Q12" s="59">
        <v>4914425</v>
      </c>
      <c r="R12" s="59">
        <v>0</v>
      </c>
      <c r="S12" s="59">
        <v>0</v>
      </c>
      <c r="T12" s="59">
        <v>0</v>
      </c>
      <c r="U12" s="59">
        <v>0</v>
      </c>
      <c r="V12" s="59">
        <v>15026336</v>
      </c>
      <c r="W12" s="59">
        <v>13946076</v>
      </c>
      <c r="X12" s="59">
        <v>1080260</v>
      </c>
      <c r="Y12" s="60">
        <v>7.75</v>
      </c>
      <c r="Z12" s="61">
        <v>18594908</v>
      </c>
    </row>
    <row r="13" spans="1:26" ht="12.75">
      <c r="A13" s="57" t="s">
        <v>106</v>
      </c>
      <c r="B13" s="18">
        <v>113859709</v>
      </c>
      <c r="C13" s="18">
        <v>0</v>
      </c>
      <c r="D13" s="58">
        <v>69491977</v>
      </c>
      <c r="E13" s="59">
        <v>4137122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3102498</v>
      </c>
      <c r="X13" s="59">
        <v>-3102498</v>
      </c>
      <c r="Y13" s="60">
        <v>-100</v>
      </c>
      <c r="Z13" s="61">
        <v>4137122</v>
      </c>
    </row>
    <row r="14" spans="1:26" ht="12.75">
      <c r="A14" s="57" t="s">
        <v>38</v>
      </c>
      <c r="B14" s="18">
        <v>9655425</v>
      </c>
      <c r="C14" s="18">
        <v>0</v>
      </c>
      <c r="D14" s="58">
        <v>3297279</v>
      </c>
      <c r="E14" s="59">
        <v>7397061</v>
      </c>
      <c r="F14" s="59">
        <v>0</v>
      </c>
      <c r="G14" s="59">
        <v>900000</v>
      </c>
      <c r="H14" s="59">
        <v>0</v>
      </c>
      <c r="I14" s="59">
        <v>900000</v>
      </c>
      <c r="J14" s="59">
        <v>0</v>
      </c>
      <c r="K14" s="59">
        <v>0</v>
      </c>
      <c r="L14" s="59">
        <v>0</v>
      </c>
      <c r="M14" s="59">
        <v>0</v>
      </c>
      <c r="N14" s="59">
        <v>828</v>
      </c>
      <c r="O14" s="59">
        <v>0</v>
      </c>
      <c r="P14" s="59">
        <v>12</v>
      </c>
      <c r="Q14" s="59">
        <v>840</v>
      </c>
      <c r="R14" s="59">
        <v>0</v>
      </c>
      <c r="S14" s="59">
        <v>0</v>
      </c>
      <c r="T14" s="59">
        <v>0</v>
      </c>
      <c r="U14" s="59">
        <v>0</v>
      </c>
      <c r="V14" s="59">
        <v>900840</v>
      </c>
      <c r="W14" s="59">
        <v>5547789</v>
      </c>
      <c r="X14" s="59">
        <v>-4646949</v>
      </c>
      <c r="Y14" s="60">
        <v>-83.76</v>
      </c>
      <c r="Z14" s="61">
        <v>7397061</v>
      </c>
    </row>
    <row r="15" spans="1:26" ht="12.75">
      <c r="A15" s="57" t="s">
        <v>39</v>
      </c>
      <c r="B15" s="18">
        <v>244611794</v>
      </c>
      <c r="C15" s="18">
        <v>0</v>
      </c>
      <c r="D15" s="58">
        <v>299308375</v>
      </c>
      <c r="E15" s="59">
        <v>273485252</v>
      </c>
      <c r="F15" s="59">
        <v>87744</v>
      </c>
      <c r="G15" s="59">
        <v>38461761</v>
      </c>
      <c r="H15" s="59">
        <v>32615109</v>
      </c>
      <c r="I15" s="59">
        <v>71164614</v>
      </c>
      <c r="J15" s="59">
        <v>19160126</v>
      </c>
      <c r="K15" s="59">
        <v>21165478</v>
      </c>
      <c r="L15" s="59">
        <v>756470</v>
      </c>
      <c r="M15" s="59">
        <v>41082074</v>
      </c>
      <c r="N15" s="59">
        <v>24646450</v>
      </c>
      <c r="O15" s="59">
        <v>23364152</v>
      </c>
      <c r="P15" s="59">
        <v>19990506</v>
      </c>
      <c r="Q15" s="59">
        <v>68001108</v>
      </c>
      <c r="R15" s="59">
        <v>0</v>
      </c>
      <c r="S15" s="59">
        <v>0</v>
      </c>
      <c r="T15" s="59">
        <v>0</v>
      </c>
      <c r="U15" s="59">
        <v>0</v>
      </c>
      <c r="V15" s="59">
        <v>180247796</v>
      </c>
      <c r="W15" s="59">
        <v>205113726</v>
      </c>
      <c r="X15" s="59">
        <v>-24865930</v>
      </c>
      <c r="Y15" s="60">
        <v>-12.12</v>
      </c>
      <c r="Z15" s="61">
        <v>273485252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230983673</v>
      </c>
      <c r="C17" s="18">
        <v>0</v>
      </c>
      <c r="D17" s="58">
        <v>213307975</v>
      </c>
      <c r="E17" s="59">
        <v>256803730</v>
      </c>
      <c r="F17" s="59">
        <v>5226945</v>
      </c>
      <c r="G17" s="59">
        <v>8274151</v>
      </c>
      <c r="H17" s="59">
        <v>9632207</v>
      </c>
      <c r="I17" s="59">
        <v>23133303</v>
      </c>
      <c r="J17" s="59">
        <v>17233554</v>
      </c>
      <c r="K17" s="59">
        <v>11998932</v>
      </c>
      <c r="L17" s="59">
        <v>13238385</v>
      </c>
      <c r="M17" s="59">
        <v>42470871</v>
      </c>
      <c r="N17" s="59">
        <v>14061128</v>
      </c>
      <c r="O17" s="59">
        <v>12936724</v>
      </c>
      <c r="P17" s="59">
        <v>14261642</v>
      </c>
      <c r="Q17" s="59">
        <v>41259494</v>
      </c>
      <c r="R17" s="59">
        <v>0</v>
      </c>
      <c r="S17" s="59">
        <v>0</v>
      </c>
      <c r="T17" s="59">
        <v>0</v>
      </c>
      <c r="U17" s="59">
        <v>0</v>
      </c>
      <c r="V17" s="59">
        <v>106863668</v>
      </c>
      <c r="W17" s="59">
        <v>192601485</v>
      </c>
      <c r="X17" s="59">
        <v>-85737817</v>
      </c>
      <c r="Y17" s="60">
        <v>-44.52</v>
      </c>
      <c r="Z17" s="61">
        <v>256803730</v>
      </c>
    </row>
    <row r="18" spans="1:26" ht="12.75">
      <c r="A18" s="68" t="s">
        <v>41</v>
      </c>
      <c r="B18" s="69">
        <f>SUM(B11:B17)</f>
        <v>887754569</v>
      </c>
      <c r="C18" s="69">
        <f>SUM(C11:C17)</f>
        <v>0</v>
      </c>
      <c r="D18" s="70">
        <f aca="true" t="shared" si="1" ref="D18:Z18">SUM(D11:D17)</f>
        <v>884866908</v>
      </c>
      <c r="E18" s="71">
        <f t="shared" si="1"/>
        <v>853319950</v>
      </c>
      <c r="F18" s="71">
        <f t="shared" si="1"/>
        <v>32537125</v>
      </c>
      <c r="G18" s="71">
        <f t="shared" si="1"/>
        <v>72675998</v>
      </c>
      <c r="H18" s="71">
        <f t="shared" si="1"/>
        <v>67093022</v>
      </c>
      <c r="I18" s="71">
        <f t="shared" si="1"/>
        <v>172306145</v>
      </c>
      <c r="J18" s="71">
        <f t="shared" si="1"/>
        <v>61545026</v>
      </c>
      <c r="K18" s="71">
        <f t="shared" si="1"/>
        <v>58826106</v>
      </c>
      <c r="L18" s="71">
        <f t="shared" si="1"/>
        <v>39922833</v>
      </c>
      <c r="M18" s="71">
        <f t="shared" si="1"/>
        <v>160293965</v>
      </c>
      <c r="N18" s="71">
        <f t="shared" si="1"/>
        <v>64710878</v>
      </c>
      <c r="O18" s="71">
        <f t="shared" si="1"/>
        <v>61591799</v>
      </c>
      <c r="P18" s="71">
        <f t="shared" si="1"/>
        <v>59047844</v>
      </c>
      <c r="Q18" s="71">
        <f t="shared" si="1"/>
        <v>185350521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517950631</v>
      </c>
      <c r="W18" s="71">
        <f t="shared" si="1"/>
        <v>639986112</v>
      </c>
      <c r="X18" s="71">
        <f t="shared" si="1"/>
        <v>-122035481</v>
      </c>
      <c r="Y18" s="66">
        <f>+IF(W18&lt;&gt;0,(X18/W18)*100,0)</f>
        <v>-19.068457691781912</v>
      </c>
      <c r="Z18" s="72">
        <f t="shared" si="1"/>
        <v>853319950</v>
      </c>
    </row>
    <row r="19" spans="1:26" ht="12.75">
      <c r="A19" s="68" t="s">
        <v>42</v>
      </c>
      <c r="B19" s="73">
        <f>+B10-B18</f>
        <v>-121360904</v>
      </c>
      <c r="C19" s="73">
        <f>+C10-C18</f>
        <v>0</v>
      </c>
      <c r="D19" s="74">
        <f aca="true" t="shared" si="2" ref="D19:Z19">+D10-D18</f>
        <v>26471055</v>
      </c>
      <c r="E19" s="75">
        <f t="shared" si="2"/>
        <v>22784707</v>
      </c>
      <c r="F19" s="75">
        <f t="shared" si="2"/>
        <v>105528088</v>
      </c>
      <c r="G19" s="75">
        <f t="shared" si="2"/>
        <v>-22135496</v>
      </c>
      <c r="H19" s="75">
        <f t="shared" si="2"/>
        <v>-16768962</v>
      </c>
      <c r="I19" s="75">
        <f t="shared" si="2"/>
        <v>66623630</v>
      </c>
      <c r="J19" s="75">
        <f t="shared" si="2"/>
        <v>-10522427</v>
      </c>
      <c r="K19" s="75">
        <f t="shared" si="2"/>
        <v>-8335168</v>
      </c>
      <c r="L19" s="75">
        <f t="shared" si="2"/>
        <v>78572110</v>
      </c>
      <c r="M19" s="75">
        <f t="shared" si="2"/>
        <v>59714515</v>
      </c>
      <c r="N19" s="75">
        <f t="shared" si="2"/>
        <v>-14572468</v>
      </c>
      <c r="O19" s="75">
        <f t="shared" si="2"/>
        <v>-18144910</v>
      </c>
      <c r="P19" s="75">
        <f t="shared" si="2"/>
        <v>39713913</v>
      </c>
      <c r="Q19" s="75">
        <f t="shared" si="2"/>
        <v>6996535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133334680</v>
      </c>
      <c r="W19" s="75">
        <f>IF(E10=E18,0,W10-W18)</f>
        <v>17092089</v>
      </c>
      <c r="X19" s="75">
        <f t="shared" si="2"/>
        <v>116242591</v>
      </c>
      <c r="Y19" s="76">
        <f>+IF(W19&lt;&gt;0,(X19/W19)*100,0)</f>
        <v>680.0958677432584</v>
      </c>
      <c r="Z19" s="77">
        <f t="shared" si="2"/>
        <v>22784707</v>
      </c>
    </row>
    <row r="20" spans="1:26" ht="20.25">
      <c r="A20" s="78" t="s">
        <v>43</v>
      </c>
      <c r="B20" s="79">
        <v>28290000</v>
      </c>
      <c r="C20" s="79">
        <v>0</v>
      </c>
      <c r="D20" s="80">
        <v>55178000</v>
      </c>
      <c r="E20" s="81">
        <v>55178000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41383494</v>
      </c>
      <c r="X20" s="81">
        <v>-41383494</v>
      </c>
      <c r="Y20" s="82">
        <v>-100</v>
      </c>
      <c r="Z20" s="83">
        <v>55178000</v>
      </c>
    </row>
    <row r="21" spans="1:26" ht="41.25">
      <c r="A21" s="84" t="s">
        <v>107</v>
      </c>
      <c r="B21" s="85">
        <v>7735586</v>
      </c>
      <c r="C21" s="85">
        <v>0</v>
      </c>
      <c r="D21" s="86">
        <v>-6110</v>
      </c>
      <c r="E21" s="87">
        <v>6110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4581</v>
      </c>
      <c r="X21" s="87">
        <v>-4581</v>
      </c>
      <c r="Y21" s="88">
        <v>-100</v>
      </c>
      <c r="Z21" s="89">
        <v>6110</v>
      </c>
    </row>
    <row r="22" spans="1:26" ht="12.75">
      <c r="A22" s="90" t="s">
        <v>108</v>
      </c>
      <c r="B22" s="91">
        <f>SUM(B19:B21)</f>
        <v>-85335318</v>
      </c>
      <c r="C22" s="91">
        <f>SUM(C19:C21)</f>
        <v>0</v>
      </c>
      <c r="D22" s="92">
        <f aca="true" t="shared" si="3" ref="D22:Z22">SUM(D19:D21)</f>
        <v>81642945</v>
      </c>
      <c r="E22" s="93">
        <f t="shared" si="3"/>
        <v>77968817</v>
      </c>
      <c r="F22" s="93">
        <f t="shared" si="3"/>
        <v>105528088</v>
      </c>
      <c r="G22" s="93">
        <f t="shared" si="3"/>
        <v>-22135496</v>
      </c>
      <c r="H22" s="93">
        <f t="shared" si="3"/>
        <v>-16768962</v>
      </c>
      <c r="I22" s="93">
        <f t="shared" si="3"/>
        <v>66623630</v>
      </c>
      <c r="J22" s="93">
        <f t="shared" si="3"/>
        <v>-10522427</v>
      </c>
      <c r="K22" s="93">
        <f t="shared" si="3"/>
        <v>-8335168</v>
      </c>
      <c r="L22" s="93">
        <f t="shared" si="3"/>
        <v>78572110</v>
      </c>
      <c r="M22" s="93">
        <f t="shared" si="3"/>
        <v>59714515</v>
      </c>
      <c r="N22" s="93">
        <f t="shared" si="3"/>
        <v>-14572468</v>
      </c>
      <c r="O22" s="93">
        <f t="shared" si="3"/>
        <v>-18144910</v>
      </c>
      <c r="P22" s="93">
        <f t="shared" si="3"/>
        <v>39713913</v>
      </c>
      <c r="Q22" s="93">
        <f t="shared" si="3"/>
        <v>6996535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133334680</v>
      </c>
      <c r="W22" s="93">
        <f t="shared" si="3"/>
        <v>58480164</v>
      </c>
      <c r="X22" s="93">
        <f t="shared" si="3"/>
        <v>74854516</v>
      </c>
      <c r="Y22" s="94">
        <f>+IF(W22&lt;&gt;0,(X22/W22)*100,0)</f>
        <v>127.99983939853522</v>
      </c>
      <c r="Z22" s="95">
        <f t="shared" si="3"/>
        <v>77968817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-85335318</v>
      </c>
      <c r="C24" s="73">
        <f>SUM(C22:C23)</f>
        <v>0</v>
      </c>
      <c r="D24" s="74">
        <f aca="true" t="shared" si="4" ref="D24:Z24">SUM(D22:D23)</f>
        <v>81642945</v>
      </c>
      <c r="E24" s="75">
        <f t="shared" si="4"/>
        <v>77968817</v>
      </c>
      <c r="F24" s="75">
        <f t="shared" si="4"/>
        <v>105528088</v>
      </c>
      <c r="G24" s="75">
        <f t="shared" si="4"/>
        <v>-22135496</v>
      </c>
      <c r="H24" s="75">
        <f t="shared" si="4"/>
        <v>-16768962</v>
      </c>
      <c r="I24" s="75">
        <f t="shared" si="4"/>
        <v>66623630</v>
      </c>
      <c r="J24" s="75">
        <f t="shared" si="4"/>
        <v>-10522427</v>
      </c>
      <c r="K24" s="75">
        <f t="shared" si="4"/>
        <v>-8335168</v>
      </c>
      <c r="L24" s="75">
        <f t="shared" si="4"/>
        <v>78572110</v>
      </c>
      <c r="M24" s="75">
        <f t="shared" si="4"/>
        <v>59714515</v>
      </c>
      <c r="N24" s="75">
        <f t="shared" si="4"/>
        <v>-14572468</v>
      </c>
      <c r="O24" s="75">
        <f t="shared" si="4"/>
        <v>-18144910</v>
      </c>
      <c r="P24" s="75">
        <f t="shared" si="4"/>
        <v>39713913</v>
      </c>
      <c r="Q24" s="75">
        <f t="shared" si="4"/>
        <v>6996535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133334680</v>
      </c>
      <c r="W24" s="75">
        <f t="shared" si="4"/>
        <v>58480164</v>
      </c>
      <c r="X24" s="75">
        <f t="shared" si="4"/>
        <v>74854516</v>
      </c>
      <c r="Y24" s="76">
        <f>+IF(W24&lt;&gt;0,(X24/W24)*100,0)</f>
        <v>127.99983939853522</v>
      </c>
      <c r="Z24" s="77">
        <f t="shared" si="4"/>
        <v>77968817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8603973</v>
      </c>
      <c r="C27" s="21">
        <v>0</v>
      </c>
      <c r="D27" s="103">
        <v>80142945</v>
      </c>
      <c r="E27" s="104">
        <v>74493733</v>
      </c>
      <c r="F27" s="104">
        <v>2646906</v>
      </c>
      <c r="G27" s="104">
        <v>2034090</v>
      </c>
      <c r="H27" s="104">
        <v>10303751</v>
      </c>
      <c r="I27" s="104">
        <v>14984747</v>
      </c>
      <c r="J27" s="104">
        <v>2992957</v>
      </c>
      <c r="K27" s="104">
        <v>5289156</v>
      </c>
      <c r="L27" s="104">
        <v>2366159</v>
      </c>
      <c r="M27" s="104">
        <v>10648272</v>
      </c>
      <c r="N27" s="104">
        <v>1541040</v>
      </c>
      <c r="O27" s="104">
        <v>3725765</v>
      </c>
      <c r="P27" s="104">
        <v>3323614</v>
      </c>
      <c r="Q27" s="104">
        <v>8590419</v>
      </c>
      <c r="R27" s="104">
        <v>0</v>
      </c>
      <c r="S27" s="104">
        <v>0</v>
      </c>
      <c r="T27" s="104">
        <v>0</v>
      </c>
      <c r="U27" s="104">
        <v>0</v>
      </c>
      <c r="V27" s="104">
        <v>34223438</v>
      </c>
      <c r="W27" s="104">
        <v>55870146</v>
      </c>
      <c r="X27" s="104">
        <v>-21646708</v>
      </c>
      <c r="Y27" s="105">
        <v>-38.74</v>
      </c>
      <c r="Z27" s="106">
        <v>74493733</v>
      </c>
    </row>
    <row r="28" spans="1:26" ht="12.75">
      <c r="A28" s="107" t="s">
        <v>47</v>
      </c>
      <c r="B28" s="18">
        <v>1405812</v>
      </c>
      <c r="C28" s="18">
        <v>0</v>
      </c>
      <c r="D28" s="58">
        <v>55178000</v>
      </c>
      <c r="E28" s="59">
        <v>53169100</v>
      </c>
      <c r="F28" s="59">
        <v>1329616</v>
      </c>
      <c r="G28" s="59">
        <v>1736718</v>
      </c>
      <c r="H28" s="59">
        <v>7064361</v>
      </c>
      <c r="I28" s="59">
        <v>10130695</v>
      </c>
      <c r="J28" s="59">
        <v>3008438</v>
      </c>
      <c r="K28" s="59">
        <v>4769050</v>
      </c>
      <c r="L28" s="59">
        <v>1919069</v>
      </c>
      <c r="M28" s="59">
        <v>9696557</v>
      </c>
      <c r="N28" s="59">
        <v>1469342</v>
      </c>
      <c r="O28" s="59">
        <v>3418662</v>
      </c>
      <c r="P28" s="59">
        <v>3968666</v>
      </c>
      <c r="Q28" s="59">
        <v>8856670</v>
      </c>
      <c r="R28" s="59">
        <v>0</v>
      </c>
      <c r="S28" s="59">
        <v>0</v>
      </c>
      <c r="T28" s="59">
        <v>0</v>
      </c>
      <c r="U28" s="59">
        <v>0</v>
      </c>
      <c r="V28" s="59">
        <v>28683922</v>
      </c>
      <c r="W28" s="59">
        <v>39876795</v>
      </c>
      <c r="X28" s="59">
        <v>-11192873</v>
      </c>
      <c r="Y28" s="60">
        <v>-28.07</v>
      </c>
      <c r="Z28" s="61">
        <v>53169100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3172900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3801682</v>
      </c>
      <c r="C31" s="18">
        <v>0</v>
      </c>
      <c r="D31" s="58">
        <v>24964945</v>
      </c>
      <c r="E31" s="59">
        <v>21324633</v>
      </c>
      <c r="F31" s="59">
        <v>1317290</v>
      </c>
      <c r="G31" s="59">
        <v>297372</v>
      </c>
      <c r="H31" s="59">
        <v>3239390</v>
      </c>
      <c r="I31" s="59">
        <v>4854052</v>
      </c>
      <c r="J31" s="59">
        <v>-15481</v>
      </c>
      <c r="K31" s="59">
        <v>520106</v>
      </c>
      <c r="L31" s="59">
        <v>447090</v>
      </c>
      <c r="M31" s="59">
        <v>951715</v>
      </c>
      <c r="N31" s="59">
        <v>71698</v>
      </c>
      <c r="O31" s="59">
        <v>307103</v>
      </c>
      <c r="P31" s="59">
        <v>-645052</v>
      </c>
      <c r="Q31" s="59">
        <v>-266251</v>
      </c>
      <c r="R31" s="59">
        <v>0</v>
      </c>
      <c r="S31" s="59">
        <v>0</v>
      </c>
      <c r="T31" s="59">
        <v>0</v>
      </c>
      <c r="U31" s="59">
        <v>0</v>
      </c>
      <c r="V31" s="59">
        <v>5539516</v>
      </c>
      <c r="W31" s="59">
        <v>15993351</v>
      </c>
      <c r="X31" s="59">
        <v>-10453835</v>
      </c>
      <c r="Y31" s="60">
        <v>-65.36</v>
      </c>
      <c r="Z31" s="61">
        <v>21324633</v>
      </c>
    </row>
    <row r="32" spans="1:26" ht="12.75">
      <c r="A32" s="68" t="s">
        <v>50</v>
      </c>
      <c r="B32" s="21">
        <f>SUM(B28:B31)</f>
        <v>8380394</v>
      </c>
      <c r="C32" s="21">
        <f>SUM(C28:C31)</f>
        <v>0</v>
      </c>
      <c r="D32" s="103">
        <f aca="true" t="shared" si="5" ref="D32:Z32">SUM(D28:D31)</f>
        <v>80142945</v>
      </c>
      <c r="E32" s="104">
        <f t="shared" si="5"/>
        <v>74493733</v>
      </c>
      <c r="F32" s="104">
        <f t="shared" si="5"/>
        <v>2646906</v>
      </c>
      <c r="G32" s="104">
        <f t="shared" si="5"/>
        <v>2034090</v>
      </c>
      <c r="H32" s="104">
        <f t="shared" si="5"/>
        <v>10303751</v>
      </c>
      <c r="I32" s="104">
        <f t="shared" si="5"/>
        <v>14984747</v>
      </c>
      <c r="J32" s="104">
        <f t="shared" si="5"/>
        <v>2992957</v>
      </c>
      <c r="K32" s="104">
        <f t="shared" si="5"/>
        <v>5289156</v>
      </c>
      <c r="L32" s="104">
        <f t="shared" si="5"/>
        <v>2366159</v>
      </c>
      <c r="M32" s="104">
        <f t="shared" si="5"/>
        <v>10648272</v>
      </c>
      <c r="N32" s="104">
        <f t="shared" si="5"/>
        <v>1541040</v>
      </c>
      <c r="O32" s="104">
        <f t="shared" si="5"/>
        <v>3725765</v>
      </c>
      <c r="P32" s="104">
        <f t="shared" si="5"/>
        <v>3323614</v>
      </c>
      <c r="Q32" s="104">
        <f t="shared" si="5"/>
        <v>8590419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34223438</v>
      </c>
      <c r="W32" s="104">
        <f t="shared" si="5"/>
        <v>55870146</v>
      </c>
      <c r="X32" s="104">
        <f t="shared" si="5"/>
        <v>-21646708</v>
      </c>
      <c r="Y32" s="105">
        <f>+IF(W32&lt;&gt;0,(X32/W32)*100,0)</f>
        <v>-38.74467770318696</v>
      </c>
      <c r="Z32" s="106">
        <f t="shared" si="5"/>
        <v>74493733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207790887</v>
      </c>
      <c r="C35" s="18">
        <v>0</v>
      </c>
      <c r="D35" s="58">
        <v>125618423</v>
      </c>
      <c r="E35" s="59">
        <v>236030315</v>
      </c>
      <c r="F35" s="59">
        <v>333909910</v>
      </c>
      <c r="G35" s="59">
        <v>-62758581</v>
      </c>
      <c r="H35" s="59">
        <v>-3654907</v>
      </c>
      <c r="I35" s="59">
        <v>267496422</v>
      </c>
      <c r="J35" s="59">
        <v>-13025880</v>
      </c>
      <c r="K35" s="59">
        <v>-28095440</v>
      </c>
      <c r="L35" s="59">
        <v>63557677</v>
      </c>
      <c r="M35" s="59">
        <v>22436357</v>
      </c>
      <c r="N35" s="59">
        <v>4608021</v>
      </c>
      <c r="O35" s="59">
        <v>-7033462</v>
      </c>
      <c r="P35" s="59">
        <v>106575287</v>
      </c>
      <c r="Q35" s="59">
        <v>104149846</v>
      </c>
      <c r="R35" s="59">
        <v>0</v>
      </c>
      <c r="S35" s="59">
        <v>0</v>
      </c>
      <c r="T35" s="59">
        <v>0</v>
      </c>
      <c r="U35" s="59">
        <v>0</v>
      </c>
      <c r="V35" s="59">
        <v>394082625</v>
      </c>
      <c r="W35" s="59">
        <v>177022629</v>
      </c>
      <c r="X35" s="59">
        <v>217059996</v>
      </c>
      <c r="Y35" s="60">
        <v>122.62</v>
      </c>
      <c r="Z35" s="61">
        <v>236030315</v>
      </c>
    </row>
    <row r="36" spans="1:26" ht="12.75">
      <c r="A36" s="57" t="s">
        <v>53</v>
      </c>
      <c r="B36" s="18">
        <v>2303312071</v>
      </c>
      <c r="C36" s="18">
        <v>0</v>
      </c>
      <c r="D36" s="58">
        <v>2420298055</v>
      </c>
      <c r="E36" s="59">
        <v>2414648843</v>
      </c>
      <c r="F36" s="59">
        <v>2407190495</v>
      </c>
      <c r="G36" s="59">
        <v>-114839730</v>
      </c>
      <c r="H36" s="59">
        <v>10303751</v>
      </c>
      <c r="I36" s="59">
        <v>2302654516</v>
      </c>
      <c r="J36" s="59">
        <v>2992957</v>
      </c>
      <c r="K36" s="59">
        <v>27068376</v>
      </c>
      <c r="L36" s="59">
        <v>-3782347</v>
      </c>
      <c r="M36" s="59">
        <v>26278986</v>
      </c>
      <c r="N36" s="59">
        <v>1541040</v>
      </c>
      <c r="O36" s="59">
        <v>3725765</v>
      </c>
      <c r="P36" s="59">
        <v>-76333236</v>
      </c>
      <c r="Q36" s="59">
        <v>-71066431</v>
      </c>
      <c r="R36" s="59">
        <v>0</v>
      </c>
      <c r="S36" s="59">
        <v>0</v>
      </c>
      <c r="T36" s="59">
        <v>0</v>
      </c>
      <c r="U36" s="59">
        <v>0</v>
      </c>
      <c r="V36" s="59">
        <v>2257867071</v>
      </c>
      <c r="W36" s="59">
        <v>1810986462</v>
      </c>
      <c r="X36" s="59">
        <v>446880609</v>
      </c>
      <c r="Y36" s="60">
        <v>24.68</v>
      </c>
      <c r="Z36" s="61">
        <v>2414648843</v>
      </c>
    </row>
    <row r="37" spans="1:26" ht="12.75">
      <c r="A37" s="57" t="s">
        <v>54</v>
      </c>
      <c r="B37" s="18">
        <v>468294385</v>
      </c>
      <c r="C37" s="18">
        <v>0</v>
      </c>
      <c r="D37" s="58">
        <v>309579402</v>
      </c>
      <c r="E37" s="59">
        <v>309579402</v>
      </c>
      <c r="F37" s="59">
        <v>490129619</v>
      </c>
      <c r="G37" s="59">
        <v>-14387012</v>
      </c>
      <c r="H37" s="59">
        <v>33213528</v>
      </c>
      <c r="I37" s="59">
        <v>508956135</v>
      </c>
      <c r="J37" s="59">
        <v>613370</v>
      </c>
      <c r="K37" s="59">
        <v>-15263476</v>
      </c>
      <c r="L37" s="59">
        <v>-43857659</v>
      </c>
      <c r="M37" s="59">
        <v>-58507765</v>
      </c>
      <c r="N37" s="59">
        <v>20874751</v>
      </c>
      <c r="O37" s="59">
        <v>14994290</v>
      </c>
      <c r="P37" s="59">
        <v>-9307042</v>
      </c>
      <c r="Q37" s="59">
        <v>26561999</v>
      </c>
      <c r="R37" s="59">
        <v>0</v>
      </c>
      <c r="S37" s="59">
        <v>0</v>
      </c>
      <c r="T37" s="59">
        <v>0</v>
      </c>
      <c r="U37" s="59">
        <v>0</v>
      </c>
      <c r="V37" s="59">
        <v>477010369</v>
      </c>
      <c r="W37" s="59">
        <v>232184502</v>
      </c>
      <c r="X37" s="59">
        <v>244825867</v>
      </c>
      <c r="Y37" s="60">
        <v>105.44</v>
      </c>
      <c r="Z37" s="61">
        <v>309579402</v>
      </c>
    </row>
    <row r="38" spans="1:26" ht="12.75">
      <c r="A38" s="57" t="s">
        <v>55</v>
      </c>
      <c r="B38" s="18">
        <v>63638064</v>
      </c>
      <c r="C38" s="18">
        <v>0</v>
      </c>
      <c r="D38" s="58">
        <v>58081477</v>
      </c>
      <c r="E38" s="59">
        <v>58081477</v>
      </c>
      <c r="F38" s="59">
        <v>60239697</v>
      </c>
      <c r="G38" s="59">
        <v>3172021</v>
      </c>
      <c r="H38" s="59">
        <v>-150633</v>
      </c>
      <c r="I38" s="59">
        <v>63261085</v>
      </c>
      <c r="J38" s="59">
        <v>-123893</v>
      </c>
      <c r="K38" s="59">
        <v>-87560</v>
      </c>
      <c r="L38" s="59">
        <v>-140514</v>
      </c>
      <c r="M38" s="59">
        <v>-351967</v>
      </c>
      <c r="N38" s="59">
        <v>-153241</v>
      </c>
      <c r="O38" s="59">
        <v>-157094</v>
      </c>
      <c r="P38" s="59">
        <v>-164844</v>
      </c>
      <c r="Q38" s="59">
        <v>-475179</v>
      </c>
      <c r="R38" s="59">
        <v>0</v>
      </c>
      <c r="S38" s="59">
        <v>0</v>
      </c>
      <c r="T38" s="59">
        <v>0</v>
      </c>
      <c r="U38" s="59">
        <v>0</v>
      </c>
      <c r="V38" s="59">
        <v>62433939</v>
      </c>
      <c r="W38" s="59">
        <v>43561098</v>
      </c>
      <c r="X38" s="59">
        <v>18872841</v>
      </c>
      <c r="Y38" s="60">
        <v>43.32</v>
      </c>
      <c r="Z38" s="61">
        <v>58081477</v>
      </c>
    </row>
    <row r="39" spans="1:26" ht="12.75">
      <c r="A39" s="57" t="s">
        <v>56</v>
      </c>
      <c r="B39" s="18">
        <v>2195267848</v>
      </c>
      <c r="C39" s="18">
        <v>0</v>
      </c>
      <c r="D39" s="58">
        <v>2096612654</v>
      </c>
      <c r="E39" s="59">
        <v>2205049462</v>
      </c>
      <c r="F39" s="59">
        <v>2190731103</v>
      </c>
      <c r="G39" s="59">
        <v>-166383315</v>
      </c>
      <c r="H39" s="59">
        <v>-26414051</v>
      </c>
      <c r="I39" s="59">
        <v>1997933737</v>
      </c>
      <c r="J39" s="59">
        <v>-10522404</v>
      </c>
      <c r="K39" s="59">
        <v>14323970</v>
      </c>
      <c r="L39" s="59">
        <v>103773501</v>
      </c>
      <c r="M39" s="59">
        <v>107575067</v>
      </c>
      <c r="N39" s="59">
        <v>-14572453</v>
      </c>
      <c r="O39" s="59">
        <v>-18144897</v>
      </c>
      <c r="P39" s="59">
        <v>39713935</v>
      </c>
      <c r="Q39" s="59">
        <v>6996585</v>
      </c>
      <c r="R39" s="59">
        <v>0</v>
      </c>
      <c r="S39" s="59">
        <v>0</v>
      </c>
      <c r="T39" s="59">
        <v>0</v>
      </c>
      <c r="U39" s="59">
        <v>0</v>
      </c>
      <c r="V39" s="59">
        <v>2112505389</v>
      </c>
      <c r="W39" s="59">
        <v>1653787089</v>
      </c>
      <c r="X39" s="59">
        <v>458718300</v>
      </c>
      <c r="Y39" s="60">
        <v>27.74</v>
      </c>
      <c r="Z39" s="61">
        <v>2205049462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-669656219</v>
      </c>
      <c r="C42" s="18">
        <v>0</v>
      </c>
      <c r="D42" s="58">
        <v>-803606684</v>
      </c>
      <c r="E42" s="59">
        <v>-759488628</v>
      </c>
      <c r="F42" s="59">
        <v>-32537125</v>
      </c>
      <c r="G42" s="59">
        <v>-72675998</v>
      </c>
      <c r="H42" s="59">
        <v>-67088758</v>
      </c>
      <c r="I42" s="59">
        <v>-172301881</v>
      </c>
      <c r="J42" s="59">
        <v>-61545026</v>
      </c>
      <c r="K42" s="59">
        <v>-58826106</v>
      </c>
      <c r="L42" s="59">
        <v>-39734439</v>
      </c>
      <c r="M42" s="59">
        <v>-160105571</v>
      </c>
      <c r="N42" s="59">
        <v>-64661198</v>
      </c>
      <c r="O42" s="59">
        <v>-61553878</v>
      </c>
      <c r="P42" s="59">
        <v>-59043742</v>
      </c>
      <c r="Q42" s="59">
        <v>-185258818</v>
      </c>
      <c r="R42" s="59">
        <v>0</v>
      </c>
      <c r="S42" s="59">
        <v>0</v>
      </c>
      <c r="T42" s="59">
        <v>0</v>
      </c>
      <c r="U42" s="59">
        <v>0</v>
      </c>
      <c r="V42" s="59">
        <v>-517666270</v>
      </c>
      <c r="W42" s="59">
        <v>-569612970</v>
      </c>
      <c r="X42" s="59">
        <v>51946700</v>
      </c>
      <c r="Y42" s="60">
        <v>-9.12</v>
      </c>
      <c r="Z42" s="61">
        <v>-759488628</v>
      </c>
    </row>
    <row r="43" spans="1:26" ht="12.75">
      <c r="A43" s="57" t="s">
        <v>59</v>
      </c>
      <c r="B43" s="18">
        <v>-240675</v>
      </c>
      <c r="C43" s="18">
        <v>228103</v>
      </c>
      <c r="D43" s="58">
        <v>-9815</v>
      </c>
      <c r="E43" s="59">
        <v>0</v>
      </c>
      <c r="F43" s="59">
        <v>-217019</v>
      </c>
      <c r="G43" s="59">
        <v>253758</v>
      </c>
      <c r="H43" s="59">
        <v>-17735</v>
      </c>
      <c r="I43" s="59">
        <v>19004</v>
      </c>
      <c r="J43" s="59">
        <v>0</v>
      </c>
      <c r="K43" s="59">
        <v>0</v>
      </c>
      <c r="L43" s="59">
        <v>11588</v>
      </c>
      <c r="M43" s="59">
        <v>11588</v>
      </c>
      <c r="N43" s="59">
        <v>-11588</v>
      </c>
      <c r="O43" s="59">
        <v>0</v>
      </c>
      <c r="P43" s="59">
        <v>0</v>
      </c>
      <c r="Q43" s="59">
        <v>-11588</v>
      </c>
      <c r="R43" s="59">
        <v>0</v>
      </c>
      <c r="S43" s="59">
        <v>0</v>
      </c>
      <c r="T43" s="59">
        <v>0</v>
      </c>
      <c r="U43" s="59">
        <v>0</v>
      </c>
      <c r="V43" s="59">
        <v>19004</v>
      </c>
      <c r="W43" s="59">
        <v>-7347</v>
      </c>
      <c r="X43" s="59">
        <v>26351</v>
      </c>
      <c r="Y43" s="60">
        <v>-358.66</v>
      </c>
      <c r="Z43" s="61">
        <v>0</v>
      </c>
    </row>
    <row r="44" spans="1:26" ht="12.75">
      <c r="A44" s="57" t="s">
        <v>60</v>
      </c>
      <c r="B44" s="18">
        <v>12940924</v>
      </c>
      <c r="C44" s="18">
        <v>-11309613</v>
      </c>
      <c r="D44" s="58">
        <v>-732189</v>
      </c>
      <c r="E44" s="59">
        <v>0</v>
      </c>
      <c r="F44" s="59">
        <v>10203726</v>
      </c>
      <c r="G44" s="59">
        <v>-11120721</v>
      </c>
      <c r="H44" s="59">
        <v>102933</v>
      </c>
      <c r="I44" s="59">
        <v>-814062</v>
      </c>
      <c r="J44" s="59">
        <v>-165176</v>
      </c>
      <c r="K44" s="59">
        <v>-1519263</v>
      </c>
      <c r="L44" s="59">
        <v>1570426</v>
      </c>
      <c r="M44" s="59">
        <v>-114013</v>
      </c>
      <c r="N44" s="59">
        <v>-626457</v>
      </c>
      <c r="O44" s="59">
        <v>635254</v>
      </c>
      <c r="P44" s="59">
        <v>-17028</v>
      </c>
      <c r="Q44" s="59">
        <v>-8231</v>
      </c>
      <c r="R44" s="59">
        <v>0</v>
      </c>
      <c r="S44" s="59">
        <v>0</v>
      </c>
      <c r="T44" s="59">
        <v>0</v>
      </c>
      <c r="U44" s="59">
        <v>0</v>
      </c>
      <c r="V44" s="59">
        <v>-936306</v>
      </c>
      <c r="W44" s="59">
        <v>-549158</v>
      </c>
      <c r="X44" s="59">
        <v>-387148</v>
      </c>
      <c r="Y44" s="60">
        <v>70.5</v>
      </c>
      <c r="Z44" s="61">
        <v>0</v>
      </c>
    </row>
    <row r="45" spans="1:26" ht="12.75">
      <c r="A45" s="68" t="s">
        <v>61</v>
      </c>
      <c r="B45" s="21">
        <v>-662776356</v>
      </c>
      <c r="C45" s="21">
        <v>-11081510</v>
      </c>
      <c r="D45" s="103">
        <v>-798056823</v>
      </c>
      <c r="E45" s="104">
        <v>-753196763</v>
      </c>
      <c r="F45" s="104">
        <v>-7875440</v>
      </c>
      <c r="G45" s="104">
        <f>+F45+G42+G43+G44+G83</f>
        <v>-90861288</v>
      </c>
      <c r="H45" s="104">
        <f>+G45+H42+H43+H44+H83</f>
        <v>-157864848</v>
      </c>
      <c r="I45" s="104">
        <f>+H45</f>
        <v>-157864848</v>
      </c>
      <c r="J45" s="104">
        <f>+H45+J42+J43+J44+J83</f>
        <v>-219575050</v>
      </c>
      <c r="K45" s="104">
        <f>+J45+K42+K43+K44+K83</f>
        <v>-279920419</v>
      </c>
      <c r="L45" s="104">
        <f>+K45+L42+L43+L44+L83</f>
        <v>-318072844</v>
      </c>
      <c r="M45" s="104">
        <f>+L45</f>
        <v>-318072844</v>
      </c>
      <c r="N45" s="104">
        <f>+L45+N42+N43+N44+N83</f>
        <v>-383372087</v>
      </c>
      <c r="O45" s="104">
        <f>+N45+O42+O43+O44+O83</f>
        <v>-444290711</v>
      </c>
      <c r="P45" s="104">
        <f>+O45+P42+P43+P44+P83</f>
        <v>-503351481</v>
      </c>
      <c r="Q45" s="104">
        <f>+P45</f>
        <v>-503351481</v>
      </c>
      <c r="R45" s="104">
        <f>+P45+R42+R43+R44+R83</f>
        <v>-503351481</v>
      </c>
      <c r="S45" s="104">
        <f>+R45+S42+S43+S44+S83</f>
        <v>-503351481</v>
      </c>
      <c r="T45" s="104">
        <f>+S45+T42+T43+T44+T83</f>
        <v>-503351481</v>
      </c>
      <c r="U45" s="104">
        <f>+T45</f>
        <v>-503351481</v>
      </c>
      <c r="V45" s="104">
        <f>+U45</f>
        <v>-503351481</v>
      </c>
      <c r="W45" s="104">
        <f>+W83+W42+W43+W44</f>
        <v>-569645156</v>
      </c>
      <c r="X45" s="104">
        <f>+V45-W45</f>
        <v>66293675</v>
      </c>
      <c r="Y45" s="105">
        <f>+IF(W45&lt;&gt;0,+(X45/W45)*100,0)</f>
        <v>-11.637714163236033</v>
      </c>
      <c r="Z45" s="106">
        <v>-753196763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64096408</v>
      </c>
      <c r="C68" s="18">
        <v>0</v>
      </c>
      <c r="D68" s="19">
        <v>80504997</v>
      </c>
      <c r="E68" s="20">
        <v>76515107</v>
      </c>
      <c r="F68" s="20">
        <v>6015024</v>
      </c>
      <c r="G68" s="20">
        <v>6031366</v>
      </c>
      <c r="H68" s="20">
        <v>5730893</v>
      </c>
      <c r="I68" s="20">
        <v>17777283</v>
      </c>
      <c r="J68" s="20">
        <v>5922457</v>
      </c>
      <c r="K68" s="20">
        <v>5934007</v>
      </c>
      <c r="L68" s="20">
        <v>6139032</v>
      </c>
      <c r="M68" s="20">
        <v>17995496</v>
      </c>
      <c r="N68" s="20">
        <v>5959450</v>
      </c>
      <c r="O68" s="20">
        <v>5952238</v>
      </c>
      <c r="P68" s="20">
        <v>5964037</v>
      </c>
      <c r="Q68" s="20">
        <v>17875725</v>
      </c>
      <c r="R68" s="20">
        <v>0</v>
      </c>
      <c r="S68" s="20">
        <v>0</v>
      </c>
      <c r="T68" s="20">
        <v>0</v>
      </c>
      <c r="U68" s="20">
        <v>0</v>
      </c>
      <c r="V68" s="20">
        <v>53648504</v>
      </c>
      <c r="W68" s="20">
        <v>57386322</v>
      </c>
      <c r="X68" s="20">
        <v>0</v>
      </c>
      <c r="Y68" s="19">
        <v>0</v>
      </c>
      <c r="Z68" s="22">
        <v>76515107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261209460</v>
      </c>
      <c r="C70" s="18">
        <v>0</v>
      </c>
      <c r="D70" s="19">
        <v>355383523</v>
      </c>
      <c r="E70" s="20">
        <v>316640400</v>
      </c>
      <c r="F70" s="20">
        <v>24487498</v>
      </c>
      <c r="G70" s="20">
        <v>27564457</v>
      </c>
      <c r="H70" s="20">
        <v>26553218</v>
      </c>
      <c r="I70" s="20">
        <v>78605173</v>
      </c>
      <c r="J70" s="20">
        <v>24381336</v>
      </c>
      <c r="K70" s="20">
        <v>24362077</v>
      </c>
      <c r="L70" s="20">
        <v>22579298</v>
      </c>
      <c r="M70" s="20">
        <v>71322711</v>
      </c>
      <c r="N70" s="20">
        <v>24887227</v>
      </c>
      <c r="O70" s="20">
        <v>21413293</v>
      </c>
      <c r="P70" s="20">
        <v>23820925</v>
      </c>
      <c r="Q70" s="20">
        <v>70121445</v>
      </c>
      <c r="R70" s="20">
        <v>0</v>
      </c>
      <c r="S70" s="20">
        <v>0</v>
      </c>
      <c r="T70" s="20">
        <v>0</v>
      </c>
      <c r="U70" s="20">
        <v>0</v>
      </c>
      <c r="V70" s="20">
        <v>220049329</v>
      </c>
      <c r="W70" s="20">
        <v>237480273</v>
      </c>
      <c r="X70" s="20">
        <v>0</v>
      </c>
      <c r="Y70" s="19">
        <v>0</v>
      </c>
      <c r="Z70" s="22">
        <v>316640400</v>
      </c>
    </row>
    <row r="71" spans="1:26" ht="12.75" hidden="1">
      <c r="A71" s="38" t="s">
        <v>67</v>
      </c>
      <c r="B71" s="18">
        <v>90024088</v>
      </c>
      <c r="C71" s="18">
        <v>0</v>
      </c>
      <c r="D71" s="19">
        <v>133658194</v>
      </c>
      <c r="E71" s="20">
        <v>131186618</v>
      </c>
      <c r="F71" s="20">
        <v>8307568</v>
      </c>
      <c r="G71" s="20">
        <v>6788520</v>
      </c>
      <c r="H71" s="20">
        <v>7623933</v>
      </c>
      <c r="I71" s="20">
        <v>22720021</v>
      </c>
      <c r="J71" s="20">
        <v>11507408</v>
      </c>
      <c r="K71" s="20">
        <v>9313688</v>
      </c>
      <c r="L71" s="20">
        <v>8816112</v>
      </c>
      <c r="M71" s="20">
        <v>29637208</v>
      </c>
      <c r="N71" s="20">
        <v>7550052</v>
      </c>
      <c r="O71" s="20">
        <v>6536097</v>
      </c>
      <c r="P71" s="20">
        <v>8076753</v>
      </c>
      <c r="Q71" s="20">
        <v>22162902</v>
      </c>
      <c r="R71" s="20">
        <v>0</v>
      </c>
      <c r="S71" s="20">
        <v>0</v>
      </c>
      <c r="T71" s="20">
        <v>0</v>
      </c>
      <c r="U71" s="20">
        <v>0</v>
      </c>
      <c r="V71" s="20">
        <v>74520131</v>
      </c>
      <c r="W71" s="20">
        <v>98389944</v>
      </c>
      <c r="X71" s="20">
        <v>0</v>
      </c>
      <c r="Y71" s="19">
        <v>0</v>
      </c>
      <c r="Z71" s="22">
        <v>131186618</v>
      </c>
    </row>
    <row r="72" spans="1:26" ht="12.75" hidden="1">
      <c r="A72" s="38" t="s">
        <v>68</v>
      </c>
      <c r="B72" s="18">
        <v>40504134</v>
      </c>
      <c r="C72" s="18">
        <v>0</v>
      </c>
      <c r="D72" s="19">
        <v>45470590</v>
      </c>
      <c r="E72" s="20">
        <v>46924595</v>
      </c>
      <c r="F72" s="20">
        <v>3666280</v>
      </c>
      <c r="G72" s="20">
        <v>3597249</v>
      </c>
      <c r="H72" s="20">
        <v>3443132</v>
      </c>
      <c r="I72" s="20">
        <v>10706661</v>
      </c>
      <c r="J72" s="20">
        <v>3509672</v>
      </c>
      <c r="K72" s="20">
        <v>3568796</v>
      </c>
      <c r="L72" s="20">
        <v>3629252</v>
      </c>
      <c r="M72" s="20">
        <v>10707720</v>
      </c>
      <c r="N72" s="20">
        <v>3580307</v>
      </c>
      <c r="O72" s="20">
        <v>3266010</v>
      </c>
      <c r="P72" s="20">
        <v>3578911</v>
      </c>
      <c r="Q72" s="20">
        <v>10425228</v>
      </c>
      <c r="R72" s="20">
        <v>0</v>
      </c>
      <c r="S72" s="20">
        <v>0</v>
      </c>
      <c r="T72" s="20">
        <v>0</v>
      </c>
      <c r="U72" s="20">
        <v>0</v>
      </c>
      <c r="V72" s="20">
        <v>31839609</v>
      </c>
      <c r="W72" s="20">
        <v>35193429</v>
      </c>
      <c r="X72" s="20">
        <v>0</v>
      </c>
      <c r="Y72" s="19">
        <v>0</v>
      </c>
      <c r="Z72" s="22">
        <v>46924595</v>
      </c>
    </row>
    <row r="73" spans="1:26" ht="12.75" hidden="1">
      <c r="A73" s="38" t="s">
        <v>69</v>
      </c>
      <c r="B73" s="18">
        <v>28624232</v>
      </c>
      <c r="C73" s="18">
        <v>0</v>
      </c>
      <c r="D73" s="19">
        <v>35555478</v>
      </c>
      <c r="E73" s="20">
        <v>34610439</v>
      </c>
      <c r="F73" s="20">
        <v>2567434</v>
      </c>
      <c r="G73" s="20">
        <v>2556193</v>
      </c>
      <c r="H73" s="20">
        <v>2458854</v>
      </c>
      <c r="I73" s="20">
        <v>7582481</v>
      </c>
      <c r="J73" s="20">
        <v>2486079</v>
      </c>
      <c r="K73" s="20">
        <v>2549808</v>
      </c>
      <c r="L73" s="20">
        <v>2608519</v>
      </c>
      <c r="M73" s="20">
        <v>7644406</v>
      </c>
      <c r="N73" s="20">
        <v>2558010</v>
      </c>
      <c r="O73" s="20">
        <v>2555507</v>
      </c>
      <c r="P73" s="20">
        <v>2563665</v>
      </c>
      <c r="Q73" s="20">
        <v>7677182</v>
      </c>
      <c r="R73" s="20">
        <v>0</v>
      </c>
      <c r="S73" s="20">
        <v>0</v>
      </c>
      <c r="T73" s="20">
        <v>0</v>
      </c>
      <c r="U73" s="20">
        <v>0</v>
      </c>
      <c r="V73" s="20">
        <v>22904069</v>
      </c>
      <c r="W73" s="20">
        <v>25957827</v>
      </c>
      <c r="X73" s="20">
        <v>0</v>
      </c>
      <c r="Y73" s="19">
        <v>0</v>
      </c>
      <c r="Z73" s="22">
        <v>34610439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25098399</v>
      </c>
      <c r="C75" s="27">
        <v>0</v>
      </c>
      <c r="D75" s="28">
        <v>25171954</v>
      </c>
      <c r="E75" s="29">
        <v>28572621</v>
      </c>
      <c r="F75" s="29">
        <v>2299362</v>
      </c>
      <c r="G75" s="29">
        <v>2246201</v>
      </c>
      <c r="H75" s="29">
        <v>2193907</v>
      </c>
      <c r="I75" s="29">
        <v>6739470</v>
      </c>
      <c r="J75" s="29">
        <v>2331098</v>
      </c>
      <c r="K75" s="29">
        <v>2347905</v>
      </c>
      <c r="L75" s="29">
        <v>2572167</v>
      </c>
      <c r="M75" s="29">
        <v>7251170</v>
      </c>
      <c r="N75" s="29">
        <v>2457329</v>
      </c>
      <c r="O75" s="29">
        <v>2466972</v>
      </c>
      <c r="P75" s="29">
        <v>2331808</v>
      </c>
      <c r="Q75" s="29">
        <v>7256109</v>
      </c>
      <c r="R75" s="29">
        <v>0</v>
      </c>
      <c r="S75" s="29">
        <v>0</v>
      </c>
      <c r="T75" s="29">
        <v>0</v>
      </c>
      <c r="U75" s="29">
        <v>0</v>
      </c>
      <c r="V75" s="29">
        <v>21246749</v>
      </c>
      <c r="W75" s="29">
        <v>21429441</v>
      </c>
      <c r="X75" s="29">
        <v>0</v>
      </c>
      <c r="Y75" s="28">
        <v>0</v>
      </c>
      <c r="Z75" s="30">
        <v>28572621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-5820386</v>
      </c>
      <c r="C83" s="18"/>
      <c r="D83" s="19">
        <v>6291865</v>
      </c>
      <c r="E83" s="20">
        <v>6291865</v>
      </c>
      <c r="F83" s="20">
        <v>14674978</v>
      </c>
      <c r="G83" s="20">
        <v>557113</v>
      </c>
      <c r="H83" s="20"/>
      <c r="I83" s="20">
        <v>14674978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14674978</v>
      </c>
      <c r="W83" s="20">
        <v>524319</v>
      </c>
      <c r="X83" s="20"/>
      <c r="Y83" s="19"/>
      <c r="Z83" s="22">
        <v>6291865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83414439</v>
      </c>
      <c r="C5" s="18">
        <v>0</v>
      </c>
      <c r="D5" s="58">
        <v>94045047</v>
      </c>
      <c r="E5" s="59">
        <v>94045047</v>
      </c>
      <c r="F5" s="59">
        <v>8576619</v>
      </c>
      <c r="G5" s="59">
        <v>8131649</v>
      </c>
      <c r="H5" s="59">
        <v>8052266</v>
      </c>
      <c r="I5" s="59">
        <v>24760534</v>
      </c>
      <c r="J5" s="59">
        <v>7675372</v>
      </c>
      <c r="K5" s="59">
        <v>5598411</v>
      </c>
      <c r="L5" s="59">
        <v>7178426</v>
      </c>
      <c r="M5" s="59">
        <v>20452209</v>
      </c>
      <c r="N5" s="59">
        <v>13593053</v>
      </c>
      <c r="O5" s="59">
        <v>1958548</v>
      </c>
      <c r="P5" s="59">
        <v>7878848</v>
      </c>
      <c r="Q5" s="59">
        <v>23430449</v>
      </c>
      <c r="R5" s="59">
        <v>0</v>
      </c>
      <c r="S5" s="59">
        <v>0</v>
      </c>
      <c r="T5" s="59">
        <v>0</v>
      </c>
      <c r="U5" s="59">
        <v>0</v>
      </c>
      <c r="V5" s="59">
        <v>68643192</v>
      </c>
      <c r="W5" s="59">
        <v>70533792</v>
      </c>
      <c r="X5" s="59">
        <v>-1890600</v>
      </c>
      <c r="Y5" s="60">
        <v>-2.68</v>
      </c>
      <c r="Z5" s="61">
        <v>94045047</v>
      </c>
    </row>
    <row r="6" spans="1:26" ht="12.75">
      <c r="A6" s="57" t="s">
        <v>32</v>
      </c>
      <c r="B6" s="18">
        <v>315154746</v>
      </c>
      <c r="C6" s="18">
        <v>0</v>
      </c>
      <c r="D6" s="58">
        <v>398699765</v>
      </c>
      <c r="E6" s="59">
        <v>398699765</v>
      </c>
      <c r="F6" s="59">
        <v>24741123</v>
      </c>
      <c r="G6" s="59">
        <v>20983050</v>
      </c>
      <c r="H6" s="59">
        <v>22308467</v>
      </c>
      <c r="I6" s="59">
        <v>68032640</v>
      </c>
      <c r="J6" s="59">
        <v>23653033</v>
      </c>
      <c r="K6" s="59">
        <v>23693378</v>
      </c>
      <c r="L6" s="59">
        <v>22065480</v>
      </c>
      <c r="M6" s="59">
        <v>69411891</v>
      </c>
      <c r="N6" s="59">
        <v>59122700</v>
      </c>
      <c r="O6" s="59">
        <v>20968886</v>
      </c>
      <c r="P6" s="59">
        <v>67309756</v>
      </c>
      <c r="Q6" s="59">
        <v>147401342</v>
      </c>
      <c r="R6" s="59">
        <v>0</v>
      </c>
      <c r="S6" s="59">
        <v>0</v>
      </c>
      <c r="T6" s="59">
        <v>0</v>
      </c>
      <c r="U6" s="59">
        <v>0</v>
      </c>
      <c r="V6" s="59">
        <v>284845873</v>
      </c>
      <c r="W6" s="59">
        <v>299024820</v>
      </c>
      <c r="X6" s="59">
        <v>-14178947</v>
      </c>
      <c r="Y6" s="60">
        <v>-4.74</v>
      </c>
      <c r="Z6" s="61">
        <v>398699765</v>
      </c>
    </row>
    <row r="7" spans="1:26" ht="12.75">
      <c r="A7" s="57" t="s">
        <v>33</v>
      </c>
      <c r="B7" s="18">
        <v>1655377</v>
      </c>
      <c r="C7" s="18">
        <v>0</v>
      </c>
      <c r="D7" s="58">
        <v>1683894</v>
      </c>
      <c r="E7" s="59">
        <v>1683894</v>
      </c>
      <c r="F7" s="59">
        <v>420285</v>
      </c>
      <c r="G7" s="59">
        <v>331901</v>
      </c>
      <c r="H7" s="59">
        <v>277184</v>
      </c>
      <c r="I7" s="59">
        <v>1029370</v>
      </c>
      <c r="J7" s="59">
        <v>212104</v>
      </c>
      <c r="K7" s="59">
        <v>129568</v>
      </c>
      <c r="L7" s="59">
        <v>171345</v>
      </c>
      <c r="M7" s="59">
        <v>513017</v>
      </c>
      <c r="N7" s="59">
        <v>90853</v>
      </c>
      <c r="O7" s="59">
        <v>40804</v>
      </c>
      <c r="P7" s="59">
        <v>66224</v>
      </c>
      <c r="Q7" s="59">
        <v>197881</v>
      </c>
      <c r="R7" s="59">
        <v>0</v>
      </c>
      <c r="S7" s="59">
        <v>0</v>
      </c>
      <c r="T7" s="59">
        <v>0</v>
      </c>
      <c r="U7" s="59">
        <v>0</v>
      </c>
      <c r="V7" s="59">
        <v>1740268</v>
      </c>
      <c r="W7" s="59">
        <v>1262925</v>
      </c>
      <c r="X7" s="59">
        <v>477343</v>
      </c>
      <c r="Y7" s="60">
        <v>37.8</v>
      </c>
      <c r="Z7" s="61">
        <v>1683894</v>
      </c>
    </row>
    <row r="8" spans="1:26" ht="12.75">
      <c r="A8" s="57" t="s">
        <v>34</v>
      </c>
      <c r="B8" s="18">
        <v>197423659</v>
      </c>
      <c r="C8" s="18">
        <v>0</v>
      </c>
      <c r="D8" s="58">
        <v>222144550</v>
      </c>
      <c r="E8" s="59">
        <v>179460550</v>
      </c>
      <c r="F8" s="59">
        <v>81412000</v>
      </c>
      <c r="G8" s="59">
        <v>3025000</v>
      </c>
      <c r="H8" s="59">
        <v>5000000</v>
      </c>
      <c r="I8" s="59">
        <v>89437000</v>
      </c>
      <c r="J8" s="59">
        <v>6331000</v>
      </c>
      <c r="K8" s="59">
        <v>620000</v>
      </c>
      <c r="L8" s="59">
        <v>52650000</v>
      </c>
      <c r="M8" s="59">
        <v>59601000</v>
      </c>
      <c r="N8" s="59">
        <v>0</v>
      </c>
      <c r="O8" s="59">
        <v>1230236</v>
      </c>
      <c r="P8" s="59">
        <v>34018100</v>
      </c>
      <c r="Q8" s="59">
        <v>35248336</v>
      </c>
      <c r="R8" s="59">
        <v>0</v>
      </c>
      <c r="S8" s="59">
        <v>0</v>
      </c>
      <c r="T8" s="59">
        <v>0</v>
      </c>
      <c r="U8" s="59">
        <v>0</v>
      </c>
      <c r="V8" s="59">
        <v>184286336</v>
      </c>
      <c r="W8" s="59">
        <v>149534814</v>
      </c>
      <c r="X8" s="59">
        <v>34751522</v>
      </c>
      <c r="Y8" s="60">
        <v>23.24</v>
      </c>
      <c r="Z8" s="61">
        <v>179460550</v>
      </c>
    </row>
    <row r="9" spans="1:26" ht="12.75">
      <c r="A9" s="57" t="s">
        <v>35</v>
      </c>
      <c r="B9" s="18">
        <v>56720205</v>
      </c>
      <c r="C9" s="18">
        <v>0</v>
      </c>
      <c r="D9" s="58">
        <v>74647931</v>
      </c>
      <c r="E9" s="59">
        <v>89662931</v>
      </c>
      <c r="F9" s="59">
        <v>4092469</v>
      </c>
      <c r="G9" s="59">
        <v>4439304</v>
      </c>
      <c r="H9" s="59">
        <v>4597118</v>
      </c>
      <c r="I9" s="59">
        <v>13128891</v>
      </c>
      <c r="J9" s="59">
        <v>4928675</v>
      </c>
      <c r="K9" s="59">
        <v>4498608</v>
      </c>
      <c r="L9" s="59">
        <v>4902432</v>
      </c>
      <c r="M9" s="59">
        <v>14329715</v>
      </c>
      <c r="N9" s="59">
        <v>5115760</v>
      </c>
      <c r="O9" s="59">
        <v>4861842</v>
      </c>
      <c r="P9" s="59">
        <v>5024944</v>
      </c>
      <c r="Q9" s="59">
        <v>15002546</v>
      </c>
      <c r="R9" s="59">
        <v>0</v>
      </c>
      <c r="S9" s="59">
        <v>0</v>
      </c>
      <c r="T9" s="59">
        <v>0</v>
      </c>
      <c r="U9" s="59">
        <v>0</v>
      </c>
      <c r="V9" s="59">
        <v>42461152</v>
      </c>
      <c r="W9" s="59">
        <v>61991940</v>
      </c>
      <c r="X9" s="59">
        <v>-19530788</v>
      </c>
      <c r="Y9" s="60">
        <v>-31.51</v>
      </c>
      <c r="Z9" s="61">
        <v>89662931</v>
      </c>
    </row>
    <row r="10" spans="1:26" ht="20.25">
      <c r="A10" s="62" t="s">
        <v>105</v>
      </c>
      <c r="B10" s="63">
        <f>SUM(B5:B9)</f>
        <v>654368426</v>
      </c>
      <c r="C10" s="63">
        <f>SUM(C5:C9)</f>
        <v>0</v>
      </c>
      <c r="D10" s="64">
        <f aca="true" t="shared" si="0" ref="D10:Z10">SUM(D5:D9)</f>
        <v>791221187</v>
      </c>
      <c r="E10" s="65">
        <f t="shared" si="0"/>
        <v>763552187</v>
      </c>
      <c r="F10" s="65">
        <f t="shared" si="0"/>
        <v>119242496</v>
      </c>
      <c r="G10" s="65">
        <f t="shared" si="0"/>
        <v>36910904</v>
      </c>
      <c r="H10" s="65">
        <f t="shared" si="0"/>
        <v>40235035</v>
      </c>
      <c r="I10" s="65">
        <f t="shared" si="0"/>
        <v>196388435</v>
      </c>
      <c r="J10" s="65">
        <f t="shared" si="0"/>
        <v>42800184</v>
      </c>
      <c r="K10" s="65">
        <f t="shared" si="0"/>
        <v>34539965</v>
      </c>
      <c r="L10" s="65">
        <f t="shared" si="0"/>
        <v>86967683</v>
      </c>
      <c r="M10" s="65">
        <f t="shared" si="0"/>
        <v>164307832</v>
      </c>
      <c r="N10" s="65">
        <f t="shared" si="0"/>
        <v>77922366</v>
      </c>
      <c r="O10" s="65">
        <f t="shared" si="0"/>
        <v>29060316</v>
      </c>
      <c r="P10" s="65">
        <f t="shared" si="0"/>
        <v>114297872</v>
      </c>
      <c r="Q10" s="65">
        <f t="shared" si="0"/>
        <v>221280554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581976821</v>
      </c>
      <c r="W10" s="65">
        <f t="shared" si="0"/>
        <v>582348291</v>
      </c>
      <c r="X10" s="65">
        <f t="shared" si="0"/>
        <v>-371470</v>
      </c>
      <c r="Y10" s="66">
        <f>+IF(W10&lt;&gt;0,(X10/W10)*100,0)</f>
        <v>-0.06378828713691545</v>
      </c>
      <c r="Z10" s="67">
        <f t="shared" si="0"/>
        <v>763552187</v>
      </c>
    </row>
    <row r="11" spans="1:26" ht="12.75">
      <c r="A11" s="57" t="s">
        <v>36</v>
      </c>
      <c r="B11" s="18">
        <v>216080905</v>
      </c>
      <c r="C11" s="18">
        <v>0</v>
      </c>
      <c r="D11" s="58">
        <v>229936753</v>
      </c>
      <c r="E11" s="59">
        <v>229936753</v>
      </c>
      <c r="F11" s="59">
        <v>19422505</v>
      </c>
      <c r="G11" s="59">
        <v>19579978</v>
      </c>
      <c r="H11" s="59">
        <v>19947475</v>
      </c>
      <c r="I11" s="59">
        <v>58949958</v>
      </c>
      <c r="J11" s="59">
        <v>19284662</v>
      </c>
      <c r="K11" s="59">
        <v>19161381</v>
      </c>
      <c r="L11" s="59">
        <v>19537619</v>
      </c>
      <c r="M11" s="59">
        <v>57983662</v>
      </c>
      <c r="N11" s="59">
        <v>20198008</v>
      </c>
      <c r="O11" s="59">
        <v>19737815</v>
      </c>
      <c r="P11" s="59">
        <v>20139886</v>
      </c>
      <c r="Q11" s="59">
        <v>60075709</v>
      </c>
      <c r="R11" s="59">
        <v>0</v>
      </c>
      <c r="S11" s="59">
        <v>0</v>
      </c>
      <c r="T11" s="59">
        <v>0</v>
      </c>
      <c r="U11" s="59">
        <v>0</v>
      </c>
      <c r="V11" s="59">
        <v>177009329</v>
      </c>
      <c r="W11" s="59">
        <v>172452681</v>
      </c>
      <c r="X11" s="59">
        <v>4556648</v>
      </c>
      <c r="Y11" s="60">
        <v>2.64</v>
      </c>
      <c r="Z11" s="61">
        <v>229936753</v>
      </c>
    </row>
    <row r="12" spans="1:26" ht="12.75">
      <c r="A12" s="57" t="s">
        <v>37</v>
      </c>
      <c r="B12" s="18">
        <v>14873866</v>
      </c>
      <c r="C12" s="18">
        <v>0</v>
      </c>
      <c r="D12" s="58">
        <v>16331090</v>
      </c>
      <c r="E12" s="59">
        <v>16331090</v>
      </c>
      <c r="F12" s="59">
        <v>1248055</v>
      </c>
      <c r="G12" s="59">
        <v>1248055</v>
      </c>
      <c r="H12" s="59">
        <v>1248055</v>
      </c>
      <c r="I12" s="59">
        <v>3744165</v>
      </c>
      <c r="J12" s="59">
        <v>1248055</v>
      </c>
      <c r="K12" s="59">
        <v>1248055</v>
      </c>
      <c r="L12" s="59">
        <v>1248055</v>
      </c>
      <c r="M12" s="59">
        <v>3744165</v>
      </c>
      <c r="N12" s="59">
        <v>1248055</v>
      </c>
      <c r="O12" s="59">
        <v>1248055</v>
      </c>
      <c r="P12" s="59">
        <v>1248055</v>
      </c>
      <c r="Q12" s="59">
        <v>3744165</v>
      </c>
      <c r="R12" s="59">
        <v>0</v>
      </c>
      <c r="S12" s="59">
        <v>0</v>
      </c>
      <c r="T12" s="59">
        <v>0</v>
      </c>
      <c r="U12" s="59">
        <v>0</v>
      </c>
      <c r="V12" s="59">
        <v>11232495</v>
      </c>
      <c r="W12" s="59">
        <v>12248334</v>
      </c>
      <c r="X12" s="59">
        <v>-1015839</v>
      </c>
      <c r="Y12" s="60">
        <v>-8.29</v>
      </c>
      <c r="Z12" s="61">
        <v>16331090</v>
      </c>
    </row>
    <row r="13" spans="1:26" ht="12.75">
      <c r="A13" s="57" t="s">
        <v>106</v>
      </c>
      <c r="B13" s="18">
        <v>75817264</v>
      </c>
      <c r="C13" s="18">
        <v>0</v>
      </c>
      <c r="D13" s="58">
        <v>73440909</v>
      </c>
      <c r="E13" s="59">
        <v>18360228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20655264</v>
      </c>
      <c r="X13" s="59">
        <v>-20655264</v>
      </c>
      <c r="Y13" s="60">
        <v>-100</v>
      </c>
      <c r="Z13" s="61">
        <v>18360228</v>
      </c>
    </row>
    <row r="14" spans="1:26" ht="12.75">
      <c r="A14" s="57" t="s">
        <v>38</v>
      </c>
      <c r="B14" s="18">
        <v>37860034</v>
      </c>
      <c r="C14" s="18">
        <v>0</v>
      </c>
      <c r="D14" s="58">
        <v>105600</v>
      </c>
      <c r="E14" s="59">
        <v>17000000</v>
      </c>
      <c r="F14" s="59">
        <v>0</v>
      </c>
      <c r="G14" s="59">
        <v>0</v>
      </c>
      <c r="H14" s="59">
        <v>4077</v>
      </c>
      <c r="I14" s="59">
        <v>4077</v>
      </c>
      <c r="J14" s="59">
        <v>59505</v>
      </c>
      <c r="K14" s="59">
        <v>299</v>
      </c>
      <c r="L14" s="59">
        <v>0</v>
      </c>
      <c r="M14" s="59">
        <v>59804</v>
      </c>
      <c r="N14" s="59">
        <v>902</v>
      </c>
      <c r="O14" s="59">
        <v>253892</v>
      </c>
      <c r="P14" s="59">
        <v>0</v>
      </c>
      <c r="Q14" s="59">
        <v>254794</v>
      </c>
      <c r="R14" s="59">
        <v>0</v>
      </c>
      <c r="S14" s="59">
        <v>0</v>
      </c>
      <c r="T14" s="59">
        <v>0</v>
      </c>
      <c r="U14" s="59">
        <v>0</v>
      </c>
      <c r="V14" s="59">
        <v>318675</v>
      </c>
      <c r="W14" s="59">
        <v>12438200</v>
      </c>
      <c r="X14" s="59">
        <v>-12119525</v>
      </c>
      <c r="Y14" s="60">
        <v>-97.44</v>
      </c>
      <c r="Z14" s="61">
        <v>17000000</v>
      </c>
    </row>
    <row r="15" spans="1:26" ht="12.75">
      <c r="A15" s="57" t="s">
        <v>39</v>
      </c>
      <c r="B15" s="18">
        <v>284614348</v>
      </c>
      <c r="C15" s="18">
        <v>0</v>
      </c>
      <c r="D15" s="58">
        <v>335516980</v>
      </c>
      <c r="E15" s="59">
        <v>298417199</v>
      </c>
      <c r="F15" s="59">
        <v>5878953</v>
      </c>
      <c r="G15" s="59">
        <v>10492572</v>
      </c>
      <c r="H15" s="59">
        <v>17799495</v>
      </c>
      <c r="I15" s="59">
        <v>34171020</v>
      </c>
      <c r="J15" s="59">
        <v>14797634</v>
      </c>
      <c r="K15" s="59">
        <v>12603485</v>
      </c>
      <c r="L15" s="59">
        <v>19059379</v>
      </c>
      <c r="M15" s="59">
        <v>46460498</v>
      </c>
      <c r="N15" s="59">
        <v>19396249</v>
      </c>
      <c r="O15" s="59">
        <v>12909947</v>
      </c>
      <c r="P15" s="59">
        <v>42976469</v>
      </c>
      <c r="Q15" s="59">
        <v>75282665</v>
      </c>
      <c r="R15" s="59">
        <v>0</v>
      </c>
      <c r="S15" s="59">
        <v>0</v>
      </c>
      <c r="T15" s="59">
        <v>0</v>
      </c>
      <c r="U15" s="59">
        <v>0</v>
      </c>
      <c r="V15" s="59">
        <v>155914183</v>
      </c>
      <c r="W15" s="59">
        <v>227957385</v>
      </c>
      <c r="X15" s="59">
        <v>-72043202</v>
      </c>
      <c r="Y15" s="60">
        <v>-31.6</v>
      </c>
      <c r="Z15" s="61">
        <v>298417199</v>
      </c>
    </row>
    <row r="16" spans="1:26" ht="12.75">
      <c r="A16" s="57" t="s">
        <v>34</v>
      </c>
      <c r="B16" s="18">
        <v>18413570</v>
      </c>
      <c r="C16" s="18">
        <v>0</v>
      </c>
      <c r="D16" s="58">
        <v>18266619</v>
      </c>
      <c r="E16" s="59">
        <v>10597619</v>
      </c>
      <c r="F16" s="59">
        <v>15000</v>
      </c>
      <c r="G16" s="59">
        <v>15000</v>
      </c>
      <c r="H16" s="59">
        <v>5015000</v>
      </c>
      <c r="I16" s="59">
        <v>5045000</v>
      </c>
      <c r="J16" s="59">
        <v>2515000</v>
      </c>
      <c r="K16" s="59">
        <v>15000</v>
      </c>
      <c r="L16" s="59">
        <v>15000</v>
      </c>
      <c r="M16" s="59">
        <v>2545000</v>
      </c>
      <c r="N16" s="59">
        <v>15000</v>
      </c>
      <c r="O16" s="59">
        <v>15000</v>
      </c>
      <c r="P16" s="59">
        <v>15000</v>
      </c>
      <c r="Q16" s="59">
        <v>45000</v>
      </c>
      <c r="R16" s="59">
        <v>0</v>
      </c>
      <c r="S16" s="59">
        <v>0</v>
      </c>
      <c r="T16" s="59">
        <v>0</v>
      </c>
      <c r="U16" s="59">
        <v>0</v>
      </c>
      <c r="V16" s="59">
        <v>7635000</v>
      </c>
      <c r="W16" s="59">
        <v>10632362</v>
      </c>
      <c r="X16" s="59">
        <v>-2997362</v>
      </c>
      <c r="Y16" s="60">
        <v>-28.19</v>
      </c>
      <c r="Z16" s="61">
        <v>10597619</v>
      </c>
    </row>
    <row r="17" spans="1:26" ht="12.75">
      <c r="A17" s="57" t="s">
        <v>40</v>
      </c>
      <c r="B17" s="18">
        <v>276404254</v>
      </c>
      <c r="C17" s="18">
        <v>0</v>
      </c>
      <c r="D17" s="58">
        <v>158908763</v>
      </c>
      <c r="E17" s="59">
        <v>191269524</v>
      </c>
      <c r="F17" s="59">
        <v>6603122</v>
      </c>
      <c r="G17" s="59">
        <v>4256593</v>
      </c>
      <c r="H17" s="59">
        <v>9870253</v>
      </c>
      <c r="I17" s="59">
        <v>20729968</v>
      </c>
      <c r="J17" s="59">
        <v>3699672</v>
      </c>
      <c r="K17" s="59">
        <v>6832916</v>
      </c>
      <c r="L17" s="59">
        <v>2086653</v>
      </c>
      <c r="M17" s="59">
        <v>12619241</v>
      </c>
      <c r="N17" s="59">
        <v>5884785</v>
      </c>
      <c r="O17" s="59">
        <v>3855649</v>
      </c>
      <c r="P17" s="59">
        <v>3922071</v>
      </c>
      <c r="Q17" s="59">
        <v>13662505</v>
      </c>
      <c r="R17" s="59">
        <v>0</v>
      </c>
      <c r="S17" s="59">
        <v>0</v>
      </c>
      <c r="T17" s="59">
        <v>0</v>
      </c>
      <c r="U17" s="59">
        <v>0</v>
      </c>
      <c r="V17" s="59">
        <v>47011714</v>
      </c>
      <c r="W17" s="59">
        <v>141098287</v>
      </c>
      <c r="X17" s="59">
        <v>-94086573</v>
      </c>
      <c r="Y17" s="60">
        <v>-66.68</v>
      </c>
      <c r="Z17" s="61">
        <v>191269524</v>
      </c>
    </row>
    <row r="18" spans="1:26" ht="12.75">
      <c r="A18" s="68" t="s">
        <v>41</v>
      </c>
      <c r="B18" s="69">
        <f>SUM(B11:B17)</f>
        <v>924064241</v>
      </c>
      <c r="C18" s="69">
        <f>SUM(C11:C17)</f>
        <v>0</v>
      </c>
      <c r="D18" s="70">
        <f aca="true" t="shared" si="1" ref="D18:Z18">SUM(D11:D17)</f>
        <v>832506714</v>
      </c>
      <c r="E18" s="71">
        <f t="shared" si="1"/>
        <v>781912413</v>
      </c>
      <c r="F18" s="71">
        <f t="shared" si="1"/>
        <v>33167635</v>
      </c>
      <c r="G18" s="71">
        <f t="shared" si="1"/>
        <v>35592198</v>
      </c>
      <c r="H18" s="71">
        <f t="shared" si="1"/>
        <v>53884355</v>
      </c>
      <c r="I18" s="71">
        <f t="shared" si="1"/>
        <v>122644188</v>
      </c>
      <c r="J18" s="71">
        <f t="shared" si="1"/>
        <v>41604528</v>
      </c>
      <c r="K18" s="71">
        <f t="shared" si="1"/>
        <v>39861136</v>
      </c>
      <c r="L18" s="71">
        <f t="shared" si="1"/>
        <v>41946706</v>
      </c>
      <c r="M18" s="71">
        <f t="shared" si="1"/>
        <v>123412370</v>
      </c>
      <c r="N18" s="71">
        <f t="shared" si="1"/>
        <v>46742999</v>
      </c>
      <c r="O18" s="71">
        <f t="shared" si="1"/>
        <v>38020358</v>
      </c>
      <c r="P18" s="71">
        <f t="shared" si="1"/>
        <v>68301481</v>
      </c>
      <c r="Q18" s="71">
        <f t="shared" si="1"/>
        <v>153064838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399121396</v>
      </c>
      <c r="W18" s="71">
        <f t="shared" si="1"/>
        <v>597482513</v>
      </c>
      <c r="X18" s="71">
        <f t="shared" si="1"/>
        <v>-198361117</v>
      </c>
      <c r="Y18" s="66">
        <f>+IF(W18&lt;&gt;0,(X18/W18)*100,0)</f>
        <v>-33.199484952959615</v>
      </c>
      <c r="Z18" s="72">
        <f t="shared" si="1"/>
        <v>781912413</v>
      </c>
    </row>
    <row r="19" spans="1:26" ht="12.75">
      <c r="A19" s="68" t="s">
        <v>42</v>
      </c>
      <c r="B19" s="73">
        <f>+B10-B18</f>
        <v>-269695815</v>
      </c>
      <c r="C19" s="73">
        <f>+C10-C18</f>
        <v>0</v>
      </c>
      <c r="D19" s="74">
        <f aca="true" t="shared" si="2" ref="D19:Z19">+D10-D18</f>
        <v>-41285527</v>
      </c>
      <c r="E19" s="75">
        <f t="shared" si="2"/>
        <v>-18360226</v>
      </c>
      <c r="F19" s="75">
        <f t="shared" si="2"/>
        <v>86074861</v>
      </c>
      <c r="G19" s="75">
        <f t="shared" si="2"/>
        <v>1318706</v>
      </c>
      <c r="H19" s="75">
        <f t="shared" si="2"/>
        <v>-13649320</v>
      </c>
      <c r="I19" s="75">
        <f t="shared" si="2"/>
        <v>73744247</v>
      </c>
      <c r="J19" s="75">
        <f t="shared" si="2"/>
        <v>1195656</v>
      </c>
      <c r="K19" s="75">
        <f t="shared" si="2"/>
        <v>-5321171</v>
      </c>
      <c r="L19" s="75">
        <f t="shared" si="2"/>
        <v>45020977</v>
      </c>
      <c r="M19" s="75">
        <f t="shared" si="2"/>
        <v>40895462</v>
      </c>
      <c r="N19" s="75">
        <f t="shared" si="2"/>
        <v>31179367</v>
      </c>
      <c r="O19" s="75">
        <f t="shared" si="2"/>
        <v>-8960042</v>
      </c>
      <c r="P19" s="75">
        <f t="shared" si="2"/>
        <v>45996391</v>
      </c>
      <c r="Q19" s="75">
        <f t="shared" si="2"/>
        <v>68215716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182855425</v>
      </c>
      <c r="W19" s="75">
        <f>IF(E10=E18,0,W10-W18)</f>
        <v>-15134222</v>
      </c>
      <c r="X19" s="75">
        <f t="shared" si="2"/>
        <v>197989647</v>
      </c>
      <c r="Y19" s="76">
        <f>+IF(W19&lt;&gt;0,(X19/W19)*100,0)</f>
        <v>-1308.22480997041</v>
      </c>
      <c r="Z19" s="77">
        <f t="shared" si="2"/>
        <v>-18360226</v>
      </c>
    </row>
    <row r="20" spans="1:26" ht="20.25">
      <c r="A20" s="78" t="s">
        <v>43</v>
      </c>
      <c r="B20" s="79">
        <v>60909005</v>
      </c>
      <c r="C20" s="79">
        <v>0</v>
      </c>
      <c r="D20" s="80">
        <v>108872450</v>
      </c>
      <c r="E20" s="81">
        <v>108872450</v>
      </c>
      <c r="F20" s="81">
        <v>19188000</v>
      </c>
      <c r="G20" s="81">
        <v>11250000</v>
      </c>
      <c r="H20" s="81">
        <v>8000000</v>
      </c>
      <c r="I20" s="81">
        <v>38438000</v>
      </c>
      <c r="J20" s="81">
        <v>0</v>
      </c>
      <c r="K20" s="81">
        <v>15000000</v>
      </c>
      <c r="L20" s="81">
        <v>12591000</v>
      </c>
      <c r="M20" s="81">
        <v>27591000</v>
      </c>
      <c r="N20" s="81">
        <v>0</v>
      </c>
      <c r="O20" s="81">
        <v>30109215</v>
      </c>
      <c r="P20" s="81">
        <v>39986646</v>
      </c>
      <c r="Q20" s="81">
        <v>70095861</v>
      </c>
      <c r="R20" s="81">
        <v>0</v>
      </c>
      <c r="S20" s="81">
        <v>0</v>
      </c>
      <c r="T20" s="81">
        <v>0</v>
      </c>
      <c r="U20" s="81">
        <v>0</v>
      </c>
      <c r="V20" s="81">
        <v>136124861</v>
      </c>
      <c r="W20" s="81">
        <v>81654336</v>
      </c>
      <c r="X20" s="81">
        <v>54470525</v>
      </c>
      <c r="Y20" s="82">
        <v>66.71</v>
      </c>
      <c r="Z20" s="83">
        <v>108872450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-208786810</v>
      </c>
      <c r="C22" s="91">
        <f>SUM(C19:C21)</f>
        <v>0</v>
      </c>
      <c r="D22" s="92">
        <f aca="true" t="shared" si="3" ref="D22:Z22">SUM(D19:D21)</f>
        <v>67586923</v>
      </c>
      <c r="E22" s="93">
        <f t="shared" si="3"/>
        <v>90512224</v>
      </c>
      <c r="F22" s="93">
        <f t="shared" si="3"/>
        <v>105262861</v>
      </c>
      <c r="G22" s="93">
        <f t="shared" si="3"/>
        <v>12568706</v>
      </c>
      <c r="H22" s="93">
        <f t="shared" si="3"/>
        <v>-5649320</v>
      </c>
      <c r="I22" s="93">
        <f t="shared" si="3"/>
        <v>112182247</v>
      </c>
      <c r="J22" s="93">
        <f t="shared" si="3"/>
        <v>1195656</v>
      </c>
      <c r="K22" s="93">
        <f t="shared" si="3"/>
        <v>9678829</v>
      </c>
      <c r="L22" s="93">
        <f t="shared" si="3"/>
        <v>57611977</v>
      </c>
      <c r="M22" s="93">
        <f t="shared" si="3"/>
        <v>68486462</v>
      </c>
      <c r="N22" s="93">
        <f t="shared" si="3"/>
        <v>31179367</v>
      </c>
      <c r="O22" s="93">
        <f t="shared" si="3"/>
        <v>21149173</v>
      </c>
      <c r="P22" s="93">
        <f t="shared" si="3"/>
        <v>85983037</v>
      </c>
      <c r="Q22" s="93">
        <f t="shared" si="3"/>
        <v>138311577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318980286</v>
      </c>
      <c r="W22" s="93">
        <f t="shared" si="3"/>
        <v>66520114</v>
      </c>
      <c r="X22" s="93">
        <f t="shared" si="3"/>
        <v>252460172</v>
      </c>
      <c r="Y22" s="94">
        <f>+IF(W22&lt;&gt;0,(X22/W22)*100,0)</f>
        <v>379.52456305171097</v>
      </c>
      <c r="Z22" s="95">
        <f t="shared" si="3"/>
        <v>90512224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-208786810</v>
      </c>
      <c r="C24" s="73">
        <f>SUM(C22:C23)</f>
        <v>0</v>
      </c>
      <c r="D24" s="74">
        <f aca="true" t="shared" si="4" ref="D24:Z24">SUM(D22:D23)</f>
        <v>67586923</v>
      </c>
      <c r="E24" s="75">
        <f t="shared" si="4"/>
        <v>90512224</v>
      </c>
      <c r="F24" s="75">
        <f t="shared" si="4"/>
        <v>105262861</v>
      </c>
      <c r="G24" s="75">
        <f t="shared" si="4"/>
        <v>12568706</v>
      </c>
      <c r="H24" s="75">
        <f t="shared" si="4"/>
        <v>-5649320</v>
      </c>
      <c r="I24" s="75">
        <f t="shared" si="4"/>
        <v>112182247</v>
      </c>
      <c r="J24" s="75">
        <f t="shared" si="4"/>
        <v>1195656</v>
      </c>
      <c r="K24" s="75">
        <f t="shared" si="4"/>
        <v>9678829</v>
      </c>
      <c r="L24" s="75">
        <f t="shared" si="4"/>
        <v>57611977</v>
      </c>
      <c r="M24" s="75">
        <f t="shared" si="4"/>
        <v>68486462</v>
      </c>
      <c r="N24" s="75">
        <f t="shared" si="4"/>
        <v>31179367</v>
      </c>
      <c r="O24" s="75">
        <f t="shared" si="4"/>
        <v>21149173</v>
      </c>
      <c r="P24" s="75">
        <f t="shared" si="4"/>
        <v>85983037</v>
      </c>
      <c r="Q24" s="75">
        <f t="shared" si="4"/>
        <v>138311577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318980286</v>
      </c>
      <c r="W24" s="75">
        <f t="shared" si="4"/>
        <v>66520114</v>
      </c>
      <c r="X24" s="75">
        <f t="shared" si="4"/>
        <v>252460172</v>
      </c>
      <c r="Y24" s="76">
        <f>+IF(W24&lt;&gt;0,(X24/W24)*100,0)</f>
        <v>379.52456305171097</v>
      </c>
      <c r="Z24" s="77">
        <f t="shared" si="4"/>
        <v>90512224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563225280</v>
      </c>
      <c r="C27" s="21">
        <v>0</v>
      </c>
      <c r="D27" s="103">
        <v>143590449</v>
      </c>
      <c r="E27" s="104">
        <v>111779702</v>
      </c>
      <c r="F27" s="104">
        <v>2029859</v>
      </c>
      <c r="G27" s="104">
        <v>6451281</v>
      </c>
      <c r="H27" s="104">
        <v>4059808</v>
      </c>
      <c r="I27" s="104">
        <v>12540948</v>
      </c>
      <c r="J27" s="104">
        <v>3180719</v>
      </c>
      <c r="K27" s="104">
        <v>9424305</v>
      </c>
      <c r="L27" s="104">
        <v>6667727</v>
      </c>
      <c r="M27" s="104">
        <v>19272751</v>
      </c>
      <c r="N27" s="104">
        <v>1198550</v>
      </c>
      <c r="O27" s="104">
        <v>11814811</v>
      </c>
      <c r="P27" s="104">
        <v>733436</v>
      </c>
      <c r="Q27" s="104">
        <v>13746797</v>
      </c>
      <c r="R27" s="104">
        <v>0</v>
      </c>
      <c r="S27" s="104">
        <v>0</v>
      </c>
      <c r="T27" s="104">
        <v>0</v>
      </c>
      <c r="U27" s="104">
        <v>0</v>
      </c>
      <c r="V27" s="104">
        <v>45560496</v>
      </c>
      <c r="W27" s="104">
        <v>72889616</v>
      </c>
      <c r="X27" s="104">
        <v>-27329120</v>
      </c>
      <c r="Y27" s="105">
        <v>-37.49</v>
      </c>
      <c r="Z27" s="106">
        <v>111779702</v>
      </c>
    </row>
    <row r="28" spans="1:26" ht="12.75">
      <c r="A28" s="107" t="s">
        <v>47</v>
      </c>
      <c r="B28" s="18">
        <v>562812418</v>
      </c>
      <c r="C28" s="18">
        <v>0</v>
      </c>
      <c r="D28" s="58">
        <v>143590449</v>
      </c>
      <c r="E28" s="59">
        <v>110693049</v>
      </c>
      <c r="F28" s="59">
        <v>2029859</v>
      </c>
      <c r="G28" s="59">
        <v>6451281</v>
      </c>
      <c r="H28" s="59">
        <v>4059808</v>
      </c>
      <c r="I28" s="59">
        <v>12540948</v>
      </c>
      <c r="J28" s="59">
        <v>3180719</v>
      </c>
      <c r="K28" s="59">
        <v>9424305</v>
      </c>
      <c r="L28" s="59">
        <v>6667727</v>
      </c>
      <c r="M28" s="59">
        <v>19272751</v>
      </c>
      <c r="N28" s="59">
        <v>1198550</v>
      </c>
      <c r="O28" s="59">
        <v>11814811</v>
      </c>
      <c r="P28" s="59">
        <v>-211480</v>
      </c>
      <c r="Q28" s="59">
        <v>12801881</v>
      </c>
      <c r="R28" s="59">
        <v>0</v>
      </c>
      <c r="S28" s="59">
        <v>0</v>
      </c>
      <c r="T28" s="59">
        <v>0</v>
      </c>
      <c r="U28" s="59">
        <v>0</v>
      </c>
      <c r="V28" s="59">
        <v>44615580</v>
      </c>
      <c r="W28" s="59">
        <v>72454956</v>
      </c>
      <c r="X28" s="59">
        <v>-27839376</v>
      </c>
      <c r="Y28" s="60">
        <v>-38.42</v>
      </c>
      <c r="Z28" s="61">
        <v>110693049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412862</v>
      </c>
      <c r="C31" s="18">
        <v>0</v>
      </c>
      <c r="D31" s="58">
        <v>0</v>
      </c>
      <c r="E31" s="59">
        <v>1086653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944916</v>
      </c>
      <c r="Q31" s="59">
        <v>944916</v>
      </c>
      <c r="R31" s="59">
        <v>0</v>
      </c>
      <c r="S31" s="59">
        <v>0</v>
      </c>
      <c r="T31" s="59">
        <v>0</v>
      </c>
      <c r="U31" s="59">
        <v>0</v>
      </c>
      <c r="V31" s="59">
        <v>944916</v>
      </c>
      <c r="W31" s="59">
        <v>434660</v>
      </c>
      <c r="X31" s="59">
        <v>510256</v>
      </c>
      <c r="Y31" s="60">
        <v>117.39</v>
      </c>
      <c r="Z31" s="61">
        <v>1086653</v>
      </c>
    </row>
    <row r="32" spans="1:26" ht="12.75">
      <c r="A32" s="68" t="s">
        <v>50</v>
      </c>
      <c r="B32" s="21">
        <f>SUM(B28:B31)</f>
        <v>563225280</v>
      </c>
      <c r="C32" s="21">
        <f>SUM(C28:C31)</f>
        <v>0</v>
      </c>
      <c r="D32" s="103">
        <f aca="true" t="shared" si="5" ref="D32:Z32">SUM(D28:D31)</f>
        <v>143590449</v>
      </c>
      <c r="E32" s="104">
        <f t="shared" si="5"/>
        <v>111779702</v>
      </c>
      <c r="F32" s="104">
        <f t="shared" si="5"/>
        <v>2029859</v>
      </c>
      <c r="G32" s="104">
        <f t="shared" si="5"/>
        <v>6451281</v>
      </c>
      <c r="H32" s="104">
        <f t="shared" si="5"/>
        <v>4059808</v>
      </c>
      <c r="I32" s="104">
        <f t="shared" si="5"/>
        <v>12540948</v>
      </c>
      <c r="J32" s="104">
        <f t="shared" si="5"/>
        <v>3180719</v>
      </c>
      <c r="K32" s="104">
        <f t="shared" si="5"/>
        <v>9424305</v>
      </c>
      <c r="L32" s="104">
        <f t="shared" si="5"/>
        <v>6667727</v>
      </c>
      <c r="M32" s="104">
        <f t="shared" si="5"/>
        <v>19272751</v>
      </c>
      <c r="N32" s="104">
        <f t="shared" si="5"/>
        <v>1198550</v>
      </c>
      <c r="O32" s="104">
        <f t="shared" si="5"/>
        <v>11814811</v>
      </c>
      <c r="P32" s="104">
        <f t="shared" si="5"/>
        <v>733436</v>
      </c>
      <c r="Q32" s="104">
        <f t="shared" si="5"/>
        <v>13746797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45560496</v>
      </c>
      <c r="W32" s="104">
        <f t="shared" si="5"/>
        <v>72889616</v>
      </c>
      <c r="X32" s="104">
        <f t="shared" si="5"/>
        <v>-27329120</v>
      </c>
      <c r="Y32" s="105">
        <f>+IF(W32&lt;&gt;0,(X32/W32)*100,0)</f>
        <v>-37.493845488224274</v>
      </c>
      <c r="Z32" s="106">
        <f t="shared" si="5"/>
        <v>111779702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536939350</v>
      </c>
      <c r="C35" s="18">
        <v>0</v>
      </c>
      <c r="D35" s="58">
        <v>360637335</v>
      </c>
      <c r="E35" s="59">
        <v>360637335</v>
      </c>
      <c r="F35" s="59">
        <v>831565084</v>
      </c>
      <c r="G35" s="59">
        <v>-241647674</v>
      </c>
      <c r="H35" s="59">
        <v>4999783</v>
      </c>
      <c r="I35" s="59">
        <v>594917193</v>
      </c>
      <c r="J35" s="59">
        <v>6389036</v>
      </c>
      <c r="K35" s="59">
        <v>28888748</v>
      </c>
      <c r="L35" s="59">
        <v>22043369</v>
      </c>
      <c r="M35" s="59">
        <v>57321153</v>
      </c>
      <c r="N35" s="59">
        <v>39632165</v>
      </c>
      <c r="O35" s="59">
        <v>-19228894</v>
      </c>
      <c r="P35" s="59">
        <v>89441150</v>
      </c>
      <c r="Q35" s="59">
        <v>109844421</v>
      </c>
      <c r="R35" s="59">
        <v>0</v>
      </c>
      <c r="S35" s="59">
        <v>0</v>
      </c>
      <c r="T35" s="59">
        <v>0</v>
      </c>
      <c r="U35" s="59">
        <v>0</v>
      </c>
      <c r="V35" s="59">
        <v>762082767</v>
      </c>
      <c r="W35" s="59">
        <v>270478089</v>
      </c>
      <c r="X35" s="59">
        <v>491604678</v>
      </c>
      <c r="Y35" s="60">
        <v>181.75</v>
      </c>
      <c r="Z35" s="61">
        <v>360637335</v>
      </c>
    </row>
    <row r="36" spans="1:26" ht="12.75">
      <c r="A36" s="57" t="s">
        <v>53</v>
      </c>
      <c r="B36" s="18">
        <v>1437231321</v>
      </c>
      <c r="C36" s="18">
        <v>0</v>
      </c>
      <c r="D36" s="58">
        <v>1090202676</v>
      </c>
      <c r="E36" s="59">
        <v>1058391929</v>
      </c>
      <c r="F36" s="59">
        <v>958516750</v>
      </c>
      <c r="G36" s="59">
        <v>491953180</v>
      </c>
      <c r="H36" s="59">
        <v>4059808</v>
      </c>
      <c r="I36" s="59">
        <v>1454529738</v>
      </c>
      <c r="J36" s="59">
        <v>3180719</v>
      </c>
      <c r="K36" s="59">
        <v>4666837</v>
      </c>
      <c r="L36" s="59">
        <v>6667727</v>
      </c>
      <c r="M36" s="59">
        <v>14515283</v>
      </c>
      <c r="N36" s="59">
        <v>1198550</v>
      </c>
      <c r="O36" s="59">
        <v>11814811</v>
      </c>
      <c r="P36" s="59">
        <v>733436</v>
      </c>
      <c r="Q36" s="59">
        <v>13746797</v>
      </c>
      <c r="R36" s="59">
        <v>0</v>
      </c>
      <c r="S36" s="59">
        <v>0</v>
      </c>
      <c r="T36" s="59">
        <v>0</v>
      </c>
      <c r="U36" s="59">
        <v>0</v>
      </c>
      <c r="V36" s="59">
        <v>1482791818</v>
      </c>
      <c r="W36" s="59">
        <v>782848793</v>
      </c>
      <c r="X36" s="59">
        <v>699943025</v>
      </c>
      <c r="Y36" s="60">
        <v>89.41</v>
      </c>
      <c r="Z36" s="61">
        <v>1058391929</v>
      </c>
    </row>
    <row r="37" spans="1:26" ht="12.75">
      <c r="A37" s="57" t="s">
        <v>54</v>
      </c>
      <c r="B37" s="18">
        <v>1955920861</v>
      </c>
      <c r="C37" s="18">
        <v>0</v>
      </c>
      <c r="D37" s="58">
        <v>1674383044</v>
      </c>
      <c r="E37" s="59">
        <v>1674383044</v>
      </c>
      <c r="F37" s="59">
        <v>1797774538</v>
      </c>
      <c r="G37" s="59">
        <v>114917830</v>
      </c>
      <c r="H37" s="59">
        <v>14691678</v>
      </c>
      <c r="I37" s="59">
        <v>1927384046</v>
      </c>
      <c r="J37" s="59">
        <v>8374099</v>
      </c>
      <c r="K37" s="59">
        <v>15490362</v>
      </c>
      <c r="L37" s="59">
        <v>-28900875</v>
      </c>
      <c r="M37" s="59">
        <v>-5036414</v>
      </c>
      <c r="N37" s="59">
        <v>9651350</v>
      </c>
      <c r="O37" s="59">
        <v>-28563255</v>
      </c>
      <c r="P37" s="59">
        <v>4191547</v>
      </c>
      <c r="Q37" s="59">
        <v>-14720358</v>
      </c>
      <c r="R37" s="59">
        <v>0</v>
      </c>
      <c r="S37" s="59">
        <v>0</v>
      </c>
      <c r="T37" s="59">
        <v>0</v>
      </c>
      <c r="U37" s="59">
        <v>0</v>
      </c>
      <c r="V37" s="59">
        <v>1907627274</v>
      </c>
      <c r="W37" s="59">
        <v>1255787298</v>
      </c>
      <c r="X37" s="59">
        <v>651839976</v>
      </c>
      <c r="Y37" s="60">
        <v>51.91</v>
      </c>
      <c r="Z37" s="61">
        <v>1674383044</v>
      </c>
    </row>
    <row r="38" spans="1:26" ht="12.75">
      <c r="A38" s="57" t="s">
        <v>55</v>
      </c>
      <c r="B38" s="18">
        <v>41582116</v>
      </c>
      <c r="C38" s="18">
        <v>0</v>
      </c>
      <c r="D38" s="58">
        <v>43660000</v>
      </c>
      <c r="E38" s="59">
        <v>43660000</v>
      </c>
      <c r="F38" s="59">
        <v>-346725</v>
      </c>
      <c r="G38" s="59">
        <v>5928842</v>
      </c>
      <c r="H38" s="59">
        <v>0</v>
      </c>
      <c r="I38" s="59">
        <v>5582117</v>
      </c>
      <c r="J38" s="59">
        <v>0</v>
      </c>
      <c r="K38" s="59">
        <v>36000000</v>
      </c>
      <c r="L38" s="59">
        <v>0</v>
      </c>
      <c r="M38" s="59">
        <v>36000000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41582117</v>
      </c>
      <c r="W38" s="59">
        <v>32744997</v>
      </c>
      <c r="X38" s="59">
        <v>8837120</v>
      </c>
      <c r="Y38" s="60">
        <v>26.99</v>
      </c>
      <c r="Z38" s="61">
        <v>43660000</v>
      </c>
    </row>
    <row r="39" spans="1:26" ht="12.75">
      <c r="A39" s="57" t="s">
        <v>56</v>
      </c>
      <c r="B39" s="18">
        <v>389565721</v>
      </c>
      <c r="C39" s="18">
        <v>0</v>
      </c>
      <c r="D39" s="58">
        <v>-267203033</v>
      </c>
      <c r="E39" s="59">
        <v>-321939081</v>
      </c>
      <c r="F39" s="59">
        <v>-7345984</v>
      </c>
      <c r="G39" s="59">
        <v>116890136</v>
      </c>
      <c r="H39" s="59">
        <v>-5632085</v>
      </c>
      <c r="I39" s="59">
        <v>103912067</v>
      </c>
      <c r="J39" s="59">
        <v>1195655</v>
      </c>
      <c r="K39" s="59">
        <v>-17934773</v>
      </c>
      <c r="L39" s="59">
        <v>57611976</v>
      </c>
      <c r="M39" s="59">
        <v>40872858</v>
      </c>
      <c r="N39" s="59">
        <v>31179362</v>
      </c>
      <c r="O39" s="59">
        <v>21149171</v>
      </c>
      <c r="P39" s="59">
        <v>85983034</v>
      </c>
      <c r="Q39" s="59">
        <v>138311567</v>
      </c>
      <c r="R39" s="59">
        <v>0</v>
      </c>
      <c r="S39" s="59">
        <v>0</v>
      </c>
      <c r="T39" s="59">
        <v>0</v>
      </c>
      <c r="U39" s="59">
        <v>0</v>
      </c>
      <c r="V39" s="59">
        <v>283096492</v>
      </c>
      <c r="W39" s="59">
        <v>-234856805</v>
      </c>
      <c r="X39" s="59">
        <v>517953297</v>
      </c>
      <c r="Y39" s="60">
        <v>-220.54</v>
      </c>
      <c r="Z39" s="61">
        <v>-321939081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-653951420</v>
      </c>
      <c r="C42" s="18">
        <v>0</v>
      </c>
      <c r="D42" s="58">
        <v>-741131476</v>
      </c>
      <c r="E42" s="59">
        <v>-665003221</v>
      </c>
      <c r="F42" s="59">
        <v>-33167635</v>
      </c>
      <c r="G42" s="59">
        <v>-35592198</v>
      </c>
      <c r="H42" s="59">
        <v>-53884355</v>
      </c>
      <c r="I42" s="59">
        <v>-122644188</v>
      </c>
      <c r="J42" s="59">
        <v>-41604528</v>
      </c>
      <c r="K42" s="59">
        <v>-39861136</v>
      </c>
      <c r="L42" s="59">
        <v>-41946706</v>
      </c>
      <c r="M42" s="59">
        <v>-123412370</v>
      </c>
      <c r="N42" s="59">
        <v>-46742999</v>
      </c>
      <c r="O42" s="59">
        <v>-38020358</v>
      </c>
      <c r="P42" s="59">
        <v>-68301481</v>
      </c>
      <c r="Q42" s="59">
        <v>-153064838</v>
      </c>
      <c r="R42" s="59">
        <v>0</v>
      </c>
      <c r="S42" s="59">
        <v>0</v>
      </c>
      <c r="T42" s="59">
        <v>0</v>
      </c>
      <c r="U42" s="59">
        <v>0</v>
      </c>
      <c r="V42" s="59">
        <v>-399121396</v>
      </c>
      <c r="W42" s="59">
        <v>-512992361</v>
      </c>
      <c r="X42" s="59">
        <v>113870965</v>
      </c>
      <c r="Y42" s="60">
        <v>-22.2</v>
      </c>
      <c r="Z42" s="61">
        <v>-665003221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-30599</v>
      </c>
      <c r="C44" s="18">
        <v>0</v>
      </c>
      <c r="D44" s="58">
        <v>-5310792</v>
      </c>
      <c r="E44" s="59">
        <v>0</v>
      </c>
      <c r="F44" s="59">
        <v>5291807</v>
      </c>
      <c r="G44" s="59">
        <v>-5290063</v>
      </c>
      <c r="H44" s="59">
        <v>-11901</v>
      </c>
      <c r="I44" s="59">
        <v>-10157</v>
      </c>
      <c r="J44" s="59">
        <v>3197</v>
      </c>
      <c r="K44" s="59">
        <v>2464</v>
      </c>
      <c r="L44" s="59">
        <v>5192</v>
      </c>
      <c r="M44" s="59">
        <v>10853</v>
      </c>
      <c r="N44" s="59">
        <v>-12495</v>
      </c>
      <c r="O44" s="59">
        <v>4156</v>
      </c>
      <c r="P44" s="59">
        <v>11951</v>
      </c>
      <c r="Q44" s="59">
        <v>3612</v>
      </c>
      <c r="R44" s="59">
        <v>0</v>
      </c>
      <c r="S44" s="59">
        <v>0</v>
      </c>
      <c r="T44" s="59">
        <v>0</v>
      </c>
      <c r="U44" s="59">
        <v>0</v>
      </c>
      <c r="V44" s="59">
        <v>4308</v>
      </c>
      <c r="W44" s="59">
        <v>-3983094</v>
      </c>
      <c r="X44" s="59">
        <v>3987402</v>
      </c>
      <c r="Y44" s="60">
        <v>-100.11</v>
      </c>
      <c r="Z44" s="61">
        <v>0</v>
      </c>
    </row>
    <row r="45" spans="1:26" ht="12.75">
      <c r="A45" s="68" t="s">
        <v>61</v>
      </c>
      <c r="B45" s="21">
        <v>-646702436</v>
      </c>
      <c r="C45" s="21">
        <v>0</v>
      </c>
      <c r="D45" s="103">
        <v>-737926267</v>
      </c>
      <c r="E45" s="104">
        <v>-656487220</v>
      </c>
      <c r="F45" s="104">
        <v>12777096</v>
      </c>
      <c r="G45" s="104">
        <f>+F45+G42+G43+G44+G83</f>
        <v>-28021162</v>
      </c>
      <c r="H45" s="104">
        <f>+G45+H42+H43+H44+H83</f>
        <v>-81917418</v>
      </c>
      <c r="I45" s="104">
        <f>+H45</f>
        <v>-81917418</v>
      </c>
      <c r="J45" s="104">
        <f>+H45+J42+J43+J44+J83</f>
        <v>-123518749</v>
      </c>
      <c r="K45" s="104">
        <f>+J45+K42+K43+K44+K83</f>
        <v>-163375437</v>
      </c>
      <c r="L45" s="104">
        <f>+K45+L42+L43+L44+L83</f>
        <v>-205316951</v>
      </c>
      <c r="M45" s="104">
        <f>+L45</f>
        <v>-205316951</v>
      </c>
      <c r="N45" s="104">
        <f>+L45+N42+N43+N44+N83</f>
        <v>-252072445</v>
      </c>
      <c r="O45" s="104">
        <f>+N45+O42+O43+O44+O83</f>
        <v>-290086661</v>
      </c>
      <c r="P45" s="104">
        <f>+O45+P42+P43+P44+P83</f>
        <v>-358376191</v>
      </c>
      <c r="Q45" s="104">
        <f>+P45</f>
        <v>-358376191</v>
      </c>
      <c r="R45" s="104">
        <f>+P45+R42+R43+R44+R83</f>
        <v>-358376191</v>
      </c>
      <c r="S45" s="104">
        <f>+R45+S42+S43+S44+S83</f>
        <v>-358376191</v>
      </c>
      <c r="T45" s="104">
        <f>+S45+T42+T43+T44+T83</f>
        <v>-358376191</v>
      </c>
      <c r="U45" s="104">
        <f>+T45</f>
        <v>-358376191</v>
      </c>
      <c r="V45" s="104">
        <f>+U45</f>
        <v>-358376191</v>
      </c>
      <c r="W45" s="104">
        <f>+W83+W42+W43+W44</f>
        <v>-516265788</v>
      </c>
      <c r="X45" s="104">
        <f>+V45-W45</f>
        <v>157889597</v>
      </c>
      <c r="Y45" s="105">
        <f>+IF(W45&lt;&gt;0,+(X45/W45)*100,0)</f>
        <v>-30.58300601549836</v>
      </c>
      <c r="Z45" s="106">
        <v>-656487220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83414439</v>
      </c>
      <c r="C68" s="18">
        <v>0</v>
      </c>
      <c r="D68" s="19">
        <v>94045047</v>
      </c>
      <c r="E68" s="20">
        <v>94045047</v>
      </c>
      <c r="F68" s="20">
        <v>8576619</v>
      </c>
      <c r="G68" s="20">
        <v>8131649</v>
      </c>
      <c r="H68" s="20">
        <v>8052266</v>
      </c>
      <c r="I68" s="20">
        <v>24760534</v>
      </c>
      <c r="J68" s="20">
        <v>7675372</v>
      </c>
      <c r="K68" s="20">
        <v>5598411</v>
      </c>
      <c r="L68" s="20">
        <v>7178426</v>
      </c>
      <c r="M68" s="20">
        <v>20452209</v>
      </c>
      <c r="N68" s="20">
        <v>13593053</v>
      </c>
      <c r="O68" s="20">
        <v>1958548</v>
      </c>
      <c r="P68" s="20">
        <v>7878848</v>
      </c>
      <c r="Q68" s="20">
        <v>23430449</v>
      </c>
      <c r="R68" s="20">
        <v>0</v>
      </c>
      <c r="S68" s="20">
        <v>0</v>
      </c>
      <c r="T68" s="20">
        <v>0</v>
      </c>
      <c r="U68" s="20">
        <v>0</v>
      </c>
      <c r="V68" s="20">
        <v>68643192</v>
      </c>
      <c r="W68" s="20">
        <v>70533792</v>
      </c>
      <c r="X68" s="20">
        <v>0</v>
      </c>
      <c r="Y68" s="19">
        <v>0</v>
      </c>
      <c r="Z68" s="22">
        <v>94045047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156591591</v>
      </c>
      <c r="C70" s="18">
        <v>0</v>
      </c>
      <c r="D70" s="19">
        <v>233401518</v>
      </c>
      <c r="E70" s="20">
        <v>233401518</v>
      </c>
      <c r="F70" s="20">
        <v>8477949</v>
      </c>
      <c r="G70" s="20">
        <v>9795173</v>
      </c>
      <c r="H70" s="20">
        <v>10864089</v>
      </c>
      <c r="I70" s="20">
        <v>29137211</v>
      </c>
      <c r="J70" s="20">
        <v>11523624</v>
      </c>
      <c r="K70" s="20">
        <v>7019277</v>
      </c>
      <c r="L70" s="20">
        <v>9037504</v>
      </c>
      <c r="M70" s="20">
        <v>27580405</v>
      </c>
      <c r="N70" s="20">
        <v>33186890</v>
      </c>
      <c r="O70" s="20">
        <v>19593077</v>
      </c>
      <c r="P70" s="20">
        <v>55547996</v>
      </c>
      <c r="Q70" s="20">
        <v>108327963</v>
      </c>
      <c r="R70" s="20">
        <v>0</v>
      </c>
      <c r="S70" s="20">
        <v>0</v>
      </c>
      <c r="T70" s="20">
        <v>0</v>
      </c>
      <c r="U70" s="20">
        <v>0</v>
      </c>
      <c r="V70" s="20">
        <v>165045579</v>
      </c>
      <c r="W70" s="20">
        <v>175051143</v>
      </c>
      <c r="X70" s="20">
        <v>0</v>
      </c>
      <c r="Y70" s="19">
        <v>0</v>
      </c>
      <c r="Z70" s="22">
        <v>233401518</v>
      </c>
    </row>
    <row r="71" spans="1:26" ht="12.75" hidden="1">
      <c r="A71" s="38" t="s">
        <v>67</v>
      </c>
      <c r="B71" s="18">
        <v>89739309</v>
      </c>
      <c r="C71" s="18">
        <v>0</v>
      </c>
      <c r="D71" s="19">
        <v>73833834</v>
      </c>
      <c r="E71" s="20">
        <v>73833834</v>
      </c>
      <c r="F71" s="20">
        <v>8791535</v>
      </c>
      <c r="G71" s="20">
        <v>5502922</v>
      </c>
      <c r="H71" s="20">
        <v>5720838</v>
      </c>
      <c r="I71" s="20">
        <v>20015295</v>
      </c>
      <c r="J71" s="20">
        <v>6412456</v>
      </c>
      <c r="K71" s="20">
        <v>9179191</v>
      </c>
      <c r="L71" s="20">
        <v>5532482</v>
      </c>
      <c r="M71" s="20">
        <v>21124129</v>
      </c>
      <c r="N71" s="20">
        <v>11948825</v>
      </c>
      <c r="O71" s="20">
        <v>-36033</v>
      </c>
      <c r="P71" s="20">
        <v>5437052</v>
      </c>
      <c r="Q71" s="20">
        <v>17349844</v>
      </c>
      <c r="R71" s="20">
        <v>0</v>
      </c>
      <c r="S71" s="20">
        <v>0</v>
      </c>
      <c r="T71" s="20">
        <v>0</v>
      </c>
      <c r="U71" s="20">
        <v>0</v>
      </c>
      <c r="V71" s="20">
        <v>58489268</v>
      </c>
      <c r="W71" s="20">
        <v>55375371</v>
      </c>
      <c r="X71" s="20">
        <v>0</v>
      </c>
      <c r="Y71" s="19">
        <v>0</v>
      </c>
      <c r="Z71" s="22">
        <v>73833834</v>
      </c>
    </row>
    <row r="72" spans="1:26" ht="12.75" hidden="1">
      <c r="A72" s="38" t="s">
        <v>68</v>
      </c>
      <c r="B72" s="18">
        <v>36350709</v>
      </c>
      <c r="C72" s="18">
        <v>0</v>
      </c>
      <c r="D72" s="19">
        <v>50280770</v>
      </c>
      <c r="E72" s="20">
        <v>50280770</v>
      </c>
      <c r="F72" s="20">
        <v>3875131</v>
      </c>
      <c r="G72" s="20">
        <v>3005625</v>
      </c>
      <c r="H72" s="20">
        <v>3031329</v>
      </c>
      <c r="I72" s="20">
        <v>9912085</v>
      </c>
      <c r="J72" s="20">
        <v>3022245</v>
      </c>
      <c r="K72" s="20">
        <v>3888187</v>
      </c>
      <c r="L72" s="20">
        <v>3888922</v>
      </c>
      <c r="M72" s="20">
        <v>10799354</v>
      </c>
      <c r="N72" s="20">
        <v>7229469</v>
      </c>
      <c r="O72" s="20">
        <v>-369659</v>
      </c>
      <c r="P72" s="20">
        <v>3320277</v>
      </c>
      <c r="Q72" s="20">
        <v>10180087</v>
      </c>
      <c r="R72" s="20">
        <v>0</v>
      </c>
      <c r="S72" s="20">
        <v>0</v>
      </c>
      <c r="T72" s="20">
        <v>0</v>
      </c>
      <c r="U72" s="20">
        <v>0</v>
      </c>
      <c r="V72" s="20">
        <v>30891526</v>
      </c>
      <c r="W72" s="20">
        <v>37710576</v>
      </c>
      <c r="X72" s="20">
        <v>0</v>
      </c>
      <c r="Y72" s="19">
        <v>0</v>
      </c>
      <c r="Z72" s="22">
        <v>50280770</v>
      </c>
    </row>
    <row r="73" spans="1:26" ht="12.75" hidden="1">
      <c r="A73" s="38" t="s">
        <v>69</v>
      </c>
      <c r="B73" s="18">
        <v>32473137</v>
      </c>
      <c r="C73" s="18">
        <v>0</v>
      </c>
      <c r="D73" s="19">
        <v>41183643</v>
      </c>
      <c r="E73" s="20">
        <v>41183643</v>
      </c>
      <c r="F73" s="20">
        <v>3596508</v>
      </c>
      <c r="G73" s="20">
        <v>2679330</v>
      </c>
      <c r="H73" s="20">
        <v>2692211</v>
      </c>
      <c r="I73" s="20">
        <v>8968049</v>
      </c>
      <c r="J73" s="20">
        <v>2694708</v>
      </c>
      <c r="K73" s="20">
        <v>3606723</v>
      </c>
      <c r="L73" s="20">
        <v>3606572</v>
      </c>
      <c r="M73" s="20">
        <v>9908003</v>
      </c>
      <c r="N73" s="20">
        <v>6757516</v>
      </c>
      <c r="O73" s="20">
        <v>1781501</v>
      </c>
      <c r="P73" s="20">
        <v>3004431</v>
      </c>
      <c r="Q73" s="20">
        <v>11543448</v>
      </c>
      <c r="R73" s="20">
        <v>0</v>
      </c>
      <c r="S73" s="20">
        <v>0</v>
      </c>
      <c r="T73" s="20">
        <v>0</v>
      </c>
      <c r="U73" s="20">
        <v>0</v>
      </c>
      <c r="V73" s="20">
        <v>30419500</v>
      </c>
      <c r="W73" s="20">
        <v>30887730</v>
      </c>
      <c r="X73" s="20">
        <v>0</v>
      </c>
      <c r="Y73" s="19">
        <v>0</v>
      </c>
      <c r="Z73" s="22">
        <v>41183643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52888991</v>
      </c>
      <c r="C75" s="27">
        <v>0</v>
      </c>
      <c r="D75" s="28">
        <v>41563157</v>
      </c>
      <c r="E75" s="29">
        <v>41563157</v>
      </c>
      <c r="F75" s="29">
        <v>3895911</v>
      </c>
      <c r="G75" s="29">
        <v>4263734</v>
      </c>
      <c r="H75" s="29">
        <v>4430905</v>
      </c>
      <c r="I75" s="29">
        <v>12590550</v>
      </c>
      <c r="J75" s="29">
        <v>4572688</v>
      </c>
      <c r="K75" s="29">
        <v>4197566</v>
      </c>
      <c r="L75" s="29">
        <v>4695221</v>
      </c>
      <c r="M75" s="29">
        <v>13465475</v>
      </c>
      <c r="N75" s="29">
        <v>4877794</v>
      </c>
      <c r="O75" s="29">
        <v>4792517</v>
      </c>
      <c r="P75" s="29">
        <v>4864635</v>
      </c>
      <c r="Q75" s="29">
        <v>14534946</v>
      </c>
      <c r="R75" s="29">
        <v>0</v>
      </c>
      <c r="S75" s="29">
        <v>0</v>
      </c>
      <c r="T75" s="29">
        <v>0</v>
      </c>
      <c r="U75" s="29">
        <v>0</v>
      </c>
      <c r="V75" s="29">
        <v>40590971</v>
      </c>
      <c r="W75" s="29">
        <v>31172364</v>
      </c>
      <c r="X75" s="29">
        <v>0</v>
      </c>
      <c r="Y75" s="28">
        <v>0</v>
      </c>
      <c r="Z75" s="30">
        <v>41563157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7279583</v>
      </c>
      <c r="C83" s="18"/>
      <c r="D83" s="19">
        <v>8516001</v>
      </c>
      <c r="E83" s="20">
        <v>8516001</v>
      </c>
      <c r="F83" s="20">
        <v>40652924</v>
      </c>
      <c r="G83" s="20">
        <v>84003</v>
      </c>
      <c r="H83" s="20"/>
      <c r="I83" s="20">
        <v>40652924</v>
      </c>
      <c r="J83" s="20"/>
      <c r="K83" s="20">
        <v>1984</v>
      </c>
      <c r="L83" s="20"/>
      <c r="M83" s="20"/>
      <c r="N83" s="20"/>
      <c r="O83" s="20">
        <v>1986</v>
      </c>
      <c r="P83" s="20"/>
      <c r="Q83" s="20"/>
      <c r="R83" s="20"/>
      <c r="S83" s="20"/>
      <c r="T83" s="20"/>
      <c r="U83" s="20"/>
      <c r="V83" s="20">
        <v>40652924</v>
      </c>
      <c r="W83" s="20">
        <v>709667</v>
      </c>
      <c r="X83" s="20"/>
      <c r="Y83" s="19"/>
      <c r="Z83" s="22">
        <v>8516001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143648431</v>
      </c>
      <c r="C5" s="18">
        <v>0</v>
      </c>
      <c r="D5" s="58">
        <v>215204160</v>
      </c>
      <c r="E5" s="59">
        <v>201772810</v>
      </c>
      <c r="F5" s="59">
        <v>34049694</v>
      </c>
      <c r="G5" s="59">
        <v>29570433</v>
      </c>
      <c r="H5" s="59">
        <v>1710272</v>
      </c>
      <c r="I5" s="59">
        <v>65330399</v>
      </c>
      <c r="J5" s="59">
        <v>14675857</v>
      </c>
      <c r="K5" s="59">
        <v>15459827</v>
      </c>
      <c r="L5" s="59">
        <v>14792076</v>
      </c>
      <c r="M5" s="59">
        <v>44927760</v>
      </c>
      <c r="N5" s="59">
        <v>14878338</v>
      </c>
      <c r="O5" s="59">
        <v>14795546</v>
      </c>
      <c r="P5" s="59">
        <v>14819229</v>
      </c>
      <c r="Q5" s="59">
        <v>44493113</v>
      </c>
      <c r="R5" s="59">
        <v>0</v>
      </c>
      <c r="S5" s="59">
        <v>0</v>
      </c>
      <c r="T5" s="59">
        <v>0</v>
      </c>
      <c r="U5" s="59">
        <v>0</v>
      </c>
      <c r="V5" s="59">
        <v>154751272</v>
      </c>
      <c r="W5" s="59">
        <v>151329600</v>
      </c>
      <c r="X5" s="59">
        <v>3421672</v>
      </c>
      <c r="Y5" s="60">
        <v>2.26</v>
      </c>
      <c r="Z5" s="61">
        <v>201772810</v>
      </c>
    </row>
    <row r="6" spans="1:26" ht="12.75">
      <c r="A6" s="57" t="s">
        <v>32</v>
      </c>
      <c r="B6" s="18">
        <v>698481724</v>
      </c>
      <c r="C6" s="18">
        <v>0</v>
      </c>
      <c r="D6" s="58">
        <v>831098130</v>
      </c>
      <c r="E6" s="59">
        <v>853463840</v>
      </c>
      <c r="F6" s="59">
        <v>42577091</v>
      </c>
      <c r="G6" s="59">
        <v>133454428</v>
      </c>
      <c r="H6" s="59">
        <v>39006038</v>
      </c>
      <c r="I6" s="59">
        <v>215037557</v>
      </c>
      <c r="J6" s="59">
        <v>66227484</v>
      </c>
      <c r="K6" s="59">
        <v>64497468</v>
      </c>
      <c r="L6" s="59">
        <v>58049307</v>
      </c>
      <c r="M6" s="59">
        <v>188774259</v>
      </c>
      <c r="N6" s="59">
        <v>66221043</v>
      </c>
      <c r="O6" s="59">
        <v>66862953</v>
      </c>
      <c r="P6" s="59">
        <v>55885201</v>
      </c>
      <c r="Q6" s="59">
        <v>188969197</v>
      </c>
      <c r="R6" s="59">
        <v>0</v>
      </c>
      <c r="S6" s="59">
        <v>0</v>
      </c>
      <c r="T6" s="59">
        <v>0</v>
      </c>
      <c r="U6" s="59">
        <v>0</v>
      </c>
      <c r="V6" s="59">
        <v>592781013</v>
      </c>
      <c r="W6" s="59">
        <v>640097820</v>
      </c>
      <c r="X6" s="59">
        <v>-47316807</v>
      </c>
      <c r="Y6" s="60">
        <v>-7.39</v>
      </c>
      <c r="Z6" s="61">
        <v>853463840</v>
      </c>
    </row>
    <row r="7" spans="1:26" ht="12.75">
      <c r="A7" s="57" t="s">
        <v>33</v>
      </c>
      <c r="B7" s="18">
        <v>3783637</v>
      </c>
      <c r="C7" s="18">
        <v>0</v>
      </c>
      <c r="D7" s="58">
        <v>1500000</v>
      </c>
      <c r="E7" s="59">
        <v>2000000</v>
      </c>
      <c r="F7" s="59">
        <v>0</v>
      </c>
      <c r="G7" s="59">
        <v>438914</v>
      </c>
      <c r="H7" s="59">
        <v>33596</v>
      </c>
      <c r="I7" s="59">
        <v>472510</v>
      </c>
      <c r="J7" s="59">
        <v>468407</v>
      </c>
      <c r="K7" s="59">
        <v>125980</v>
      </c>
      <c r="L7" s="59">
        <v>109315</v>
      </c>
      <c r="M7" s="59">
        <v>703702</v>
      </c>
      <c r="N7" s="59">
        <v>124900</v>
      </c>
      <c r="O7" s="59">
        <v>575771</v>
      </c>
      <c r="P7" s="59">
        <v>146253</v>
      </c>
      <c r="Q7" s="59">
        <v>846924</v>
      </c>
      <c r="R7" s="59">
        <v>0</v>
      </c>
      <c r="S7" s="59">
        <v>0</v>
      </c>
      <c r="T7" s="59">
        <v>0</v>
      </c>
      <c r="U7" s="59">
        <v>0</v>
      </c>
      <c r="V7" s="59">
        <v>2023136</v>
      </c>
      <c r="W7" s="59">
        <v>1499994</v>
      </c>
      <c r="X7" s="59">
        <v>523142</v>
      </c>
      <c r="Y7" s="60">
        <v>34.88</v>
      </c>
      <c r="Z7" s="61">
        <v>2000000</v>
      </c>
    </row>
    <row r="8" spans="1:26" ht="12.75">
      <c r="A8" s="57" t="s">
        <v>34</v>
      </c>
      <c r="B8" s="18">
        <v>168246306</v>
      </c>
      <c r="C8" s="18">
        <v>0</v>
      </c>
      <c r="D8" s="58">
        <v>189038600</v>
      </c>
      <c r="E8" s="59">
        <v>189038600</v>
      </c>
      <c r="F8" s="59">
        <v>0</v>
      </c>
      <c r="G8" s="59">
        <v>78802000</v>
      </c>
      <c r="H8" s="59">
        <v>0</v>
      </c>
      <c r="I8" s="59">
        <v>78802000</v>
      </c>
      <c r="J8" s="59">
        <v>1</v>
      </c>
      <c r="K8" s="59">
        <v>0</v>
      </c>
      <c r="L8" s="59">
        <v>52660000</v>
      </c>
      <c r="M8" s="59">
        <v>52660001</v>
      </c>
      <c r="N8" s="59">
        <v>1106669</v>
      </c>
      <c r="O8" s="59">
        <v>0</v>
      </c>
      <c r="P8" s="59">
        <v>46112001</v>
      </c>
      <c r="Q8" s="59">
        <v>47218670</v>
      </c>
      <c r="R8" s="59">
        <v>0</v>
      </c>
      <c r="S8" s="59">
        <v>0</v>
      </c>
      <c r="T8" s="59">
        <v>0</v>
      </c>
      <c r="U8" s="59">
        <v>0</v>
      </c>
      <c r="V8" s="59">
        <v>178680671</v>
      </c>
      <c r="W8" s="59">
        <v>141778917</v>
      </c>
      <c r="X8" s="59">
        <v>36901754</v>
      </c>
      <c r="Y8" s="60">
        <v>26.03</v>
      </c>
      <c r="Z8" s="61">
        <v>189038600</v>
      </c>
    </row>
    <row r="9" spans="1:26" ht="12.75">
      <c r="A9" s="57" t="s">
        <v>35</v>
      </c>
      <c r="B9" s="18">
        <v>54658763</v>
      </c>
      <c r="C9" s="18">
        <v>0</v>
      </c>
      <c r="D9" s="58">
        <v>75211190</v>
      </c>
      <c r="E9" s="59">
        <v>75230400</v>
      </c>
      <c r="F9" s="59">
        <v>4869408</v>
      </c>
      <c r="G9" s="59">
        <v>5372768</v>
      </c>
      <c r="H9" s="59">
        <v>4416494</v>
      </c>
      <c r="I9" s="59">
        <v>14658670</v>
      </c>
      <c r="J9" s="59">
        <v>5025399</v>
      </c>
      <c r="K9" s="59">
        <v>5597488</v>
      </c>
      <c r="L9" s="59">
        <v>5286040</v>
      </c>
      <c r="M9" s="59">
        <v>15908927</v>
      </c>
      <c r="N9" s="59">
        <v>5747107</v>
      </c>
      <c r="O9" s="59">
        <v>5702246</v>
      </c>
      <c r="P9" s="59">
        <v>6487070</v>
      </c>
      <c r="Q9" s="59">
        <v>17936423</v>
      </c>
      <c r="R9" s="59">
        <v>0</v>
      </c>
      <c r="S9" s="59">
        <v>0</v>
      </c>
      <c r="T9" s="59">
        <v>0</v>
      </c>
      <c r="U9" s="59">
        <v>0</v>
      </c>
      <c r="V9" s="59">
        <v>48504020</v>
      </c>
      <c r="W9" s="59">
        <v>56422665</v>
      </c>
      <c r="X9" s="59">
        <v>-7918645</v>
      </c>
      <c r="Y9" s="60">
        <v>-14.03</v>
      </c>
      <c r="Z9" s="61">
        <v>75230400</v>
      </c>
    </row>
    <row r="10" spans="1:26" ht="20.25">
      <c r="A10" s="62" t="s">
        <v>105</v>
      </c>
      <c r="B10" s="63">
        <f>SUM(B5:B9)</f>
        <v>1068818861</v>
      </c>
      <c r="C10" s="63">
        <f>SUM(C5:C9)</f>
        <v>0</v>
      </c>
      <c r="D10" s="64">
        <f aca="true" t="shared" si="0" ref="D10:Z10">SUM(D5:D9)</f>
        <v>1312052080</v>
      </c>
      <c r="E10" s="65">
        <f t="shared" si="0"/>
        <v>1321505650</v>
      </c>
      <c r="F10" s="65">
        <f t="shared" si="0"/>
        <v>81496193</v>
      </c>
      <c r="G10" s="65">
        <f t="shared" si="0"/>
        <v>247638543</v>
      </c>
      <c r="H10" s="65">
        <f t="shared" si="0"/>
        <v>45166400</v>
      </c>
      <c r="I10" s="65">
        <f t="shared" si="0"/>
        <v>374301136</v>
      </c>
      <c r="J10" s="65">
        <f t="shared" si="0"/>
        <v>86397148</v>
      </c>
      <c r="K10" s="65">
        <f t="shared" si="0"/>
        <v>85680763</v>
      </c>
      <c r="L10" s="65">
        <f t="shared" si="0"/>
        <v>130896738</v>
      </c>
      <c r="M10" s="65">
        <f t="shared" si="0"/>
        <v>302974649</v>
      </c>
      <c r="N10" s="65">
        <f t="shared" si="0"/>
        <v>88078057</v>
      </c>
      <c r="O10" s="65">
        <f t="shared" si="0"/>
        <v>87936516</v>
      </c>
      <c r="P10" s="65">
        <f t="shared" si="0"/>
        <v>123449754</v>
      </c>
      <c r="Q10" s="65">
        <f t="shared" si="0"/>
        <v>299464327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976740112</v>
      </c>
      <c r="W10" s="65">
        <f t="shared" si="0"/>
        <v>991128996</v>
      </c>
      <c r="X10" s="65">
        <f t="shared" si="0"/>
        <v>-14388884</v>
      </c>
      <c r="Y10" s="66">
        <f>+IF(W10&lt;&gt;0,(X10/W10)*100,0)</f>
        <v>-1.451767031140314</v>
      </c>
      <c r="Z10" s="67">
        <f t="shared" si="0"/>
        <v>1321505650</v>
      </c>
    </row>
    <row r="11" spans="1:26" ht="12.75">
      <c r="A11" s="57" t="s">
        <v>36</v>
      </c>
      <c r="B11" s="18">
        <v>288617760</v>
      </c>
      <c r="C11" s="18">
        <v>0</v>
      </c>
      <c r="D11" s="58">
        <v>359389670</v>
      </c>
      <c r="E11" s="59">
        <v>354829900</v>
      </c>
      <c r="F11" s="59">
        <v>24119416</v>
      </c>
      <c r="G11" s="59">
        <v>23984100</v>
      </c>
      <c r="H11" s="59">
        <v>25411395</v>
      </c>
      <c r="I11" s="59">
        <v>73514911</v>
      </c>
      <c r="J11" s="59">
        <v>24991030</v>
      </c>
      <c r="K11" s="59">
        <v>28204780</v>
      </c>
      <c r="L11" s="59">
        <v>25284003</v>
      </c>
      <c r="M11" s="59">
        <v>78479813</v>
      </c>
      <c r="N11" s="59">
        <v>24197857</v>
      </c>
      <c r="O11" s="59">
        <v>40521812</v>
      </c>
      <c r="P11" s="59">
        <v>24135109</v>
      </c>
      <c r="Q11" s="59">
        <v>88854778</v>
      </c>
      <c r="R11" s="59">
        <v>0</v>
      </c>
      <c r="S11" s="59">
        <v>0</v>
      </c>
      <c r="T11" s="59">
        <v>0</v>
      </c>
      <c r="U11" s="59">
        <v>0</v>
      </c>
      <c r="V11" s="59">
        <v>240849502</v>
      </c>
      <c r="W11" s="59">
        <v>266120478</v>
      </c>
      <c r="X11" s="59">
        <v>-25270976</v>
      </c>
      <c r="Y11" s="60">
        <v>-9.5</v>
      </c>
      <c r="Z11" s="61">
        <v>354829900</v>
      </c>
    </row>
    <row r="12" spans="1:26" ht="12.75">
      <c r="A12" s="57" t="s">
        <v>37</v>
      </c>
      <c r="B12" s="18">
        <v>17554109</v>
      </c>
      <c r="C12" s="18">
        <v>0</v>
      </c>
      <c r="D12" s="58">
        <v>19855440</v>
      </c>
      <c r="E12" s="59">
        <v>19855440</v>
      </c>
      <c r="F12" s="59">
        <v>1558838</v>
      </c>
      <c r="G12" s="59">
        <v>1558839</v>
      </c>
      <c r="H12" s="59">
        <v>1558839</v>
      </c>
      <c r="I12" s="59">
        <v>4676516</v>
      </c>
      <c r="J12" s="59">
        <v>1558839</v>
      </c>
      <c r="K12" s="59">
        <v>1558839</v>
      </c>
      <c r="L12" s="59">
        <v>1558839</v>
      </c>
      <c r="M12" s="59">
        <v>4676517</v>
      </c>
      <c r="N12" s="59">
        <v>1558839</v>
      </c>
      <c r="O12" s="59">
        <v>1558839</v>
      </c>
      <c r="P12" s="59">
        <v>1558839</v>
      </c>
      <c r="Q12" s="59">
        <v>4676517</v>
      </c>
      <c r="R12" s="59">
        <v>0</v>
      </c>
      <c r="S12" s="59">
        <v>0</v>
      </c>
      <c r="T12" s="59">
        <v>0</v>
      </c>
      <c r="U12" s="59">
        <v>0</v>
      </c>
      <c r="V12" s="59">
        <v>14029550</v>
      </c>
      <c r="W12" s="59">
        <v>14891517</v>
      </c>
      <c r="X12" s="59">
        <v>-861967</v>
      </c>
      <c r="Y12" s="60">
        <v>-5.79</v>
      </c>
      <c r="Z12" s="61">
        <v>19855440</v>
      </c>
    </row>
    <row r="13" spans="1:26" ht="12.75">
      <c r="A13" s="57" t="s">
        <v>106</v>
      </c>
      <c r="B13" s="18">
        <v>72118140</v>
      </c>
      <c r="C13" s="18">
        <v>0</v>
      </c>
      <c r="D13" s="58">
        <v>83085060</v>
      </c>
      <c r="E13" s="59">
        <v>82625383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38805722</v>
      </c>
      <c r="M13" s="59">
        <v>38805722</v>
      </c>
      <c r="N13" s="59">
        <v>6403249</v>
      </c>
      <c r="O13" s="59">
        <v>6421959</v>
      </c>
      <c r="P13" s="59">
        <v>6430675</v>
      </c>
      <c r="Q13" s="59">
        <v>19255883</v>
      </c>
      <c r="R13" s="59">
        <v>0</v>
      </c>
      <c r="S13" s="59">
        <v>0</v>
      </c>
      <c r="T13" s="59">
        <v>0</v>
      </c>
      <c r="U13" s="59">
        <v>0</v>
      </c>
      <c r="V13" s="59">
        <v>58061605</v>
      </c>
      <c r="W13" s="59">
        <v>61968402</v>
      </c>
      <c r="X13" s="59">
        <v>-3906797</v>
      </c>
      <c r="Y13" s="60">
        <v>-6.3</v>
      </c>
      <c r="Z13" s="61">
        <v>82625383</v>
      </c>
    </row>
    <row r="14" spans="1:26" ht="12.75">
      <c r="A14" s="57" t="s">
        <v>38</v>
      </c>
      <c r="B14" s="18">
        <v>8063255</v>
      </c>
      <c r="C14" s="18">
        <v>0</v>
      </c>
      <c r="D14" s="58">
        <v>6448030</v>
      </c>
      <c r="E14" s="59">
        <v>4633390</v>
      </c>
      <c r="F14" s="59">
        <v>0</v>
      </c>
      <c r="G14" s="59">
        <v>40654</v>
      </c>
      <c r="H14" s="59">
        <v>57238</v>
      </c>
      <c r="I14" s="59">
        <v>97892</v>
      </c>
      <c r="J14" s="59">
        <v>207847</v>
      </c>
      <c r="K14" s="59">
        <v>109960</v>
      </c>
      <c r="L14" s="59">
        <v>198869</v>
      </c>
      <c r="M14" s="59">
        <v>516676</v>
      </c>
      <c r="N14" s="59">
        <v>56297</v>
      </c>
      <c r="O14" s="59">
        <v>26154</v>
      </c>
      <c r="P14" s="59">
        <v>173476</v>
      </c>
      <c r="Q14" s="59">
        <v>255927</v>
      </c>
      <c r="R14" s="59">
        <v>0</v>
      </c>
      <c r="S14" s="59">
        <v>0</v>
      </c>
      <c r="T14" s="59">
        <v>0</v>
      </c>
      <c r="U14" s="59">
        <v>0</v>
      </c>
      <c r="V14" s="59">
        <v>870495</v>
      </c>
      <c r="W14" s="59">
        <v>3474972</v>
      </c>
      <c r="X14" s="59">
        <v>-2604477</v>
      </c>
      <c r="Y14" s="60">
        <v>-74.95</v>
      </c>
      <c r="Z14" s="61">
        <v>4633390</v>
      </c>
    </row>
    <row r="15" spans="1:26" ht="12.75">
      <c r="A15" s="57" t="s">
        <v>39</v>
      </c>
      <c r="B15" s="18">
        <v>414318408</v>
      </c>
      <c r="C15" s="18">
        <v>0</v>
      </c>
      <c r="D15" s="58">
        <v>511947865</v>
      </c>
      <c r="E15" s="59">
        <v>510438945</v>
      </c>
      <c r="F15" s="59">
        <v>223087</v>
      </c>
      <c r="G15" s="59">
        <v>51864067</v>
      </c>
      <c r="H15" s="59">
        <v>47650374</v>
      </c>
      <c r="I15" s="59">
        <v>99737528</v>
      </c>
      <c r="J15" s="59">
        <v>73058143</v>
      </c>
      <c r="K15" s="59">
        <v>37408496</v>
      </c>
      <c r="L15" s="59">
        <v>36609086</v>
      </c>
      <c r="M15" s="59">
        <v>147075725</v>
      </c>
      <c r="N15" s="59">
        <v>34839010</v>
      </c>
      <c r="O15" s="59">
        <v>35580487</v>
      </c>
      <c r="P15" s="59">
        <v>34233023</v>
      </c>
      <c r="Q15" s="59">
        <v>104652520</v>
      </c>
      <c r="R15" s="59">
        <v>0</v>
      </c>
      <c r="S15" s="59">
        <v>0</v>
      </c>
      <c r="T15" s="59">
        <v>0</v>
      </c>
      <c r="U15" s="59">
        <v>0</v>
      </c>
      <c r="V15" s="59">
        <v>351465773</v>
      </c>
      <c r="W15" s="59">
        <v>382828644</v>
      </c>
      <c r="X15" s="59">
        <v>-31362871</v>
      </c>
      <c r="Y15" s="60">
        <v>-8.19</v>
      </c>
      <c r="Z15" s="61">
        <v>510438945</v>
      </c>
    </row>
    <row r="16" spans="1:26" ht="12.75">
      <c r="A16" s="57" t="s">
        <v>34</v>
      </c>
      <c r="B16" s="18">
        <v>296533</v>
      </c>
      <c r="C16" s="18">
        <v>0</v>
      </c>
      <c r="D16" s="58">
        <v>42020</v>
      </c>
      <c r="E16" s="59">
        <v>156020</v>
      </c>
      <c r="F16" s="59">
        <v>0</v>
      </c>
      <c r="G16" s="59">
        <v>0</v>
      </c>
      <c r="H16" s="59">
        <v>13500</v>
      </c>
      <c r="I16" s="59">
        <v>13500</v>
      </c>
      <c r="J16" s="59">
        <v>0</v>
      </c>
      <c r="K16" s="59">
        <v>30125</v>
      </c>
      <c r="L16" s="59">
        <v>0</v>
      </c>
      <c r="M16" s="59">
        <v>30125</v>
      </c>
      <c r="N16" s="59">
        <v>0</v>
      </c>
      <c r="O16" s="59">
        <v>0</v>
      </c>
      <c r="P16" s="59">
        <v>2250</v>
      </c>
      <c r="Q16" s="59">
        <v>2250</v>
      </c>
      <c r="R16" s="59">
        <v>0</v>
      </c>
      <c r="S16" s="59">
        <v>0</v>
      </c>
      <c r="T16" s="59">
        <v>0</v>
      </c>
      <c r="U16" s="59">
        <v>0</v>
      </c>
      <c r="V16" s="59">
        <v>45875</v>
      </c>
      <c r="W16" s="59">
        <v>117009</v>
      </c>
      <c r="X16" s="59">
        <v>-71134</v>
      </c>
      <c r="Y16" s="60">
        <v>-60.79</v>
      </c>
      <c r="Z16" s="61">
        <v>156020</v>
      </c>
    </row>
    <row r="17" spans="1:26" ht="12.75">
      <c r="A17" s="57" t="s">
        <v>40</v>
      </c>
      <c r="B17" s="18">
        <v>365272445</v>
      </c>
      <c r="C17" s="18">
        <v>0</v>
      </c>
      <c r="D17" s="58">
        <v>329619470</v>
      </c>
      <c r="E17" s="59">
        <v>335980020</v>
      </c>
      <c r="F17" s="59">
        <v>348092249</v>
      </c>
      <c r="G17" s="59">
        <v>-299513625</v>
      </c>
      <c r="H17" s="59">
        <v>5768307</v>
      </c>
      <c r="I17" s="59">
        <v>54346931</v>
      </c>
      <c r="J17" s="59">
        <v>27926065</v>
      </c>
      <c r="K17" s="59">
        <v>19553203</v>
      </c>
      <c r="L17" s="59">
        <v>22750421</v>
      </c>
      <c r="M17" s="59">
        <v>70229689</v>
      </c>
      <c r="N17" s="59">
        <v>23825824</v>
      </c>
      <c r="O17" s="59">
        <v>20542289</v>
      </c>
      <c r="P17" s="59">
        <v>22068867</v>
      </c>
      <c r="Q17" s="59">
        <v>66436980</v>
      </c>
      <c r="R17" s="59">
        <v>0</v>
      </c>
      <c r="S17" s="59">
        <v>0</v>
      </c>
      <c r="T17" s="59">
        <v>0</v>
      </c>
      <c r="U17" s="59">
        <v>0</v>
      </c>
      <c r="V17" s="59">
        <v>191013600</v>
      </c>
      <c r="W17" s="59">
        <v>251983539</v>
      </c>
      <c r="X17" s="59">
        <v>-60969939</v>
      </c>
      <c r="Y17" s="60">
        <v>-24.2</v>
      </c>
      <c r="Z17" s="61">
        <v>335980020</v>
      </c>
    </row>
    <row r="18" spans="1:26" ht="12.75">
      <c r="A18" s="68" t="s">
        <v>41</v>
      </c>
      <c r="B18" s="69">
        <f>SUM(B11:B17)</f>
        <v>1166240650</v>
      </c>
      <c r="C18" s="69">
        <f>SUM(C11:C17)</f>
        <v>0</v>
      </c>
      <c r="D18" s="70">
        <f aca="true" t="shared" si="1" ref="D18:Z18">SUM(D11:D17)</f>
        <v>1310387555</v>
      </c>
      <c r="E18" s="71">
        <f t="shared" si="1"/>
        <v>1308519098</v>
      </c>
      <c r="F18" s="71">
        <f t="shared" si="1"/>
        <v>373993590</v>
      </c>
      <c r="G18" s="71">
        <f t="shared" si="1"/>
        <v>-222065965</v>
      </c>
      <c r="H18" s="71">
        <f t="shared" si="1"/>
        <v>80459653</v>
      </c>
      <c r="I18" s="71">
        <f t="shared" si="1"/>
        <v>232387278</v>
      </c>
      <c r="J18" s="71">
        <f t="shared" si="1"/>
        <v>127741924</v>
      </c>
      <c r="K18" s="71">
        <f t="shared" si="1"/>
        <v>86865403</v>
      </c>
      <c r="L18" s="71">
        <f t="shared" si="1"/>
        <v>125206940</v>
      </c>
      <c r="M18" s="71">
        <f t="shared" si="1"/>
        <v>339814267</v>
      </c>
      <c r="N18" s="71">
        <f t="shared" si="1"/>
        <v>90881076</v>
      </c>
      <c r="O18" s="71">
        <f t="shared" si="1"/>
        <v>104651540</v>
      </c>
      <c r="P18" s="71">
        <f t="shared" si="1"/>
        <v>88602239</v>
      </c>
      <c r="Q18" s="71">
        <f t="shared" si="1"/>
        <v>284134855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856336400</v>
      </c>
      <c r="W18" s="71">
        <f t="shared" si="1"/>
        <v>981384561</v>
      </c>
      <c r="X18" s="71">
        <f t="shared" si="1"/>
        <v>-125048161</v>
      </c>
      <c r="Y18" s="66">
        <f>+IF(W18&lt;&gt;0,(X18/W18)*100,0)</f>
        <v>-12.74201428974793</v>
      </c>
      <c r="Z18" s="72">
        <f t="shared" si="1"/>
        <v>1308519098</v>
      </c>
    </row>
    <row r="19" spans="1:26" ht="12.75">
      <c r="A19" s="68" t="s">
        <v>42</v>
      </c>
      <c r="B19" s="73">
        <f>+B10-B18</f>
        <v>-97421789</v>
      </c>
      <c r="C19" s="73">
        <f>+C10-C18</f>
        <v>0</v>
      </c>
      <c r="D19" s="74">
        <f aca="true" t="shared" si="2" ref="D19:Z19">+D10-D18</f>
        <v>1664525</v>
      </c>
      <c r="E19" s="75">
        <f t="shared" si="2"/>
        <v>12986552</v>
      </c>
      <c r="F19" s="75">
        <f t="shared" si="2"/>
        <v>-292497397</v>
      </c>
      <c r="G19" s="75">
        <f t="shared" si="2"/>
        <v>469704508</v>
      </c>
      <c r="H19" s="75">
        <f t="shared" si="2"/>
        <v>-35293253</v>
      </c>
      <c r="I19" s="75">
        <f t="shared" si="2"/>
        <v>141913858</v>
      </c>
      <c r="J19" s="75">
        <f t="shared" si="2"/>
        <v>-41344776</v>
      </c>
      <c r="K19" s="75">
        <f t="shared" si="2"/>
        <v>-1184640</v>
      </c>
      <c r="L19" s="75">
        <f t="shared" si="2"/>
        <v>5689798</v>
      </c>
      <c r="M19" s="75">
        <f t="shared" si="2"/>
        <v>-36839618</v>
      </c>
      <c r="N19" s="75">
        <f t="shared" si="2"/>
        <v>-2803019</v>
      </c>
      <c r="O19" s="75">
        <f t="shared" si="2"/>
        <v>-16715024</v>
      </c>
      <c r="P19" s="75">
        <f t="shared" si="2"/>
        <v>34847515</v>
      </c>
      <c r="Q19" s="75">
        <f t="shared" si="2"/>
        <v>15329472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120403712</v>
      </c>
      <c r="W19" s="75">
        <f>IF(E10=E18,0,W10-W18)</f>
        <v>9744435</v>
      </c>
      <c r="X19" s="75">
        <f t="shared" si="2"/>
        <v>110659277</v>
      </c>
      <c r="Y19" s="76">
        <f>+IF(W19&lt;&gt;0,(X19/W19)*100,0)</f>
        <v>1135.6151177569557</v>
      </c>
      <c r="Z19" s="77">
        <f t="shared" si="2"/>
        <v>12986552</v>
      </c>
    </row>
    <row r="20" spans="1:26" ht="20.25">
      <c r="A20" s="78" t="s">
        <v>43</v>
      </c>
      <c r="B20" s="79">
        <v>60979563</v>
      </c>
      <c r="C20" s="79">
        <v>0</v>
      </c>
      <c r="D20" s="80">
        <v>81069400</v>
      </c>
      <c r="E20" s="81">
        <v>74069400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55552023</v>
      </c>
      <c r="X20" s="81">
        <v>-55552023</v>
      </c>
      <c r="Y20" s="82">
        <v>-100</v>
      </c>
      <c r="Z20" s="83">
        <v>74069400</v>
      </c>
    </row>
    <row r="21" spans="1:26" ht="41.25">
      <c r="A21" s="84" t="s">
        <v>107</v>
      </c>
      <c r="B21" s="85">
        <v>65140546</v>
      </c>
      <c r="C21" s="85">
        <v>0</v>
      </c>
      <c r="D21" s="86">
        <v>96200000</v>
      </c>
      <c r="E21" s="87">
        <v>96200000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72149985</v>
      </c>
      <c r="X21" s="87">
        <v>-72149985</v>
      </c>
      <c r="Y21" s="88">
        <v>-100</v>
      </c>
      <c r="Z21" s="89">
        <v>96200000</v>
      </c>
    </row>
    <row r="22" spans="1:26" ht="12.75">
      <c r="A22" s="90" t="s">
        <v>108</v>
      </c>
      <c r="B22" s="91">
        <f>SUM(B19:B21)</f>
        <v>28698320</v>
      </c>
      <c r="C22" s="91">
        <f>SUM(C19:C21)</f>
        <v>0</v>
      </c>
      <c r="D22" s="92">
        <f aca="true" t="shared" si="3" ref="D22:Z22">SUM(D19:D21)</f>
        <v>178933925</v>
      </c>
      <c r="E22" s="93">
        <f t="shared" si="3"/>
        <v>183255952</v>
      </c>
      <c r="F22" s="93">
        <f t="shared" si="3"/>
        <v>-292497397</v>
      </c>
      <c r="G22" s="93">
        <f t="shared" si="3"/>
        <v>469704508</v>
      </c>
      <c r="H22" s="93">
        <f t="shared" si="3"/>
        <v>-35293253</v>
      </c>
      <c r="I22" s="93">
        <f t="shared" si="3"/>
        <v>141913858</v>
      </c>
      <c r="J22" s="93">
        <f t="shared" si="3"/>
        <v>-41344776</v>
      </c>
      <c r="K22" s="93">
        <f t="shared" si="3"/>
        <v>-1184640</v>
      </c>
      <c r="L22" s="93">
        <f t="shared" si="3"/>
        <v>5689798</v>
      </c>
      <c r="M22" s="93">
        <f t="shared" si="3"/>
        <v>-36839618</v>
      </c>
      <c r="N22" s="93">
        <f t="shared" si="3"/>
        <v>-2803019</v>
      </c>
      <c r="O22" s="93">
        <f t="shared" si="3"/>
        <v>-16715024</v>
      </c>
      <c r="P22" s="93">
        <f t="shared" si="3"/>
        <v>34847515</v>
      </c>
      <c r="Q22" s="93">
        <f t="shared" si="3"/>
        <v>15329472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120403712</v>
      </c>
      <c r="W22" s="93">
        <f t="shared" si="3"/>
        <v>137446443</v>
      </c>
      <c r="X22" s="93">
        <f t="shared" si="3"/>
        <v>-17042731</v>
      </c>
      <c r="Y22" s="94">
        <f>+IF(W22&lt;&gt;0,(X22/W22)*100,0)</f>
        <v>-12.399543144234006</v>
      </c>
      <c r="Z22" s="95">
        <f t="shared" si="3"/>
        <v>183255952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28698320</v>
      </c>
      <c r="C24" s="73">
        <f>SUM(C22:C23)</f>
        <v>0</v>
      </c>
      <c r="D24" s="74">
        <f aca="true" t="shared" si="4" ref="D24:Z24">SUM(D22:D23)</f>
        <v>178933925</v>
      </c>
      <c r="E24" s="75">
        <f t="shared" si="4"/>
        <v>183255952</v>
      </c>
      <c r="F24" s="75">
        <f t="shared" si="4"/>
        <v>-292497397</v>
      </c>
      <c r="G24" s="75">
        <f t="shared" si="4"/>
        <v>469704508</v>
      </c>
      <c r="H24" s="75">
        <f t="shared" si="4"/>
        <v>-35293253</v>
      </c>
      <c r="I24" s="75">
        <f t="shared" si="4"/>
        <v>141913858</v>
      </c>
      <c r="J24" s="75">
        <f t="shared" si="4"/>
        <v>-41344776</v>
      </c>
      <c r="K24" s="75">
        <f t="shared" si="4"/>
        <v>-1184640</v>
      </c>
      <c r="L24" s="75">
        <f t="shared" si="4"/>
        <v>5689798</v>
      </c>
      <c r="M24" s="75">
        <f t="shared" si="4"/>
        <v>-36839618</v>
      </c>
      <c r="N24" s="75">
        <f t="shared" si="4"/>
        <v>-2803019</v>
      </c>
      <c r="O24" s="75">
        <f t="shared" si="4"/>
        <v>-16715024</v>
      </c>
      <c r="P24" s="75">
        <f t="shared" si="4"/>
        <v>34847515</v>
      </c>
      <c r="Q24" s="75">
        <f t="shared" si="4"/>
        <v>15329472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120403712</v>
      </c>
      <c r="W24" s="75">
        <f t="shared" si="4"/>
        <v>137446443</v>
      </c>
      <c r="X24" s="75">
        <f t="shared" si="4"/>
        <v>-17042731</v>
      </c>
      <c r="Y24" s="76">
        <f>+IF(W24&lt;&gt;0,(X24/W24)*100,0)</f>
        <v>-12.399543144234006</v>
      </c>
      <c r="Z24" s="77">
        <f t="shared" si="4"/>
        <v>183255952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117338596</v>
      </c>
      <c r="C27" s="21">
        <v>0</v>
      </c>
      <c r="D27" s="103">
        <v>294517100</v>
      </c>
      <c r="E27" s="104">
        <v>270105100</v>
      </c>
      <c r="F27" s="104">
        <v>0</v>
      </c>
      <c r="G27" s="104">
        <v>2679590</v>
      </c>
      <c r="H27" s="104">
        <v>5474691</v>
      </c>
      <c r="I27" s="104">
        <v>8154281</v>
      </c>
      <c r="J27" s="104">
        <v>7223962</v>
      </c>
      <c r="K27" s="104">
        <v>3194539</v>
      </c>
      <c r="L27" s="104">
        <v>10003272</v>
      </c>
      <c r="M27" s="104">
        <v>20421773</v>
      </c>
      <c r="N27" s="104">
        <v>-171703</v>
      </c>
      <c r="O27" s="104">
        <v>0</v>
      </c>
      <c r="P27" s="104">
        <v>5248916</v>
      </c>
      <c r="Q27" s="104">
        <v>5077213</v>
      </c>
      <c r="R27" s="104">
        <v>0</v>
      </c>
      <c r="S27" s="104">
        <v>0</v>
      </c>
      <c r="T27" s="104">
        <v>0</v>
      </c>
      <c r="U27" s="104">
        <v>0</v>
      </c>
      <c r="V27" s="104">
        <v>33653267</v>
      </c>
      <c r="W27" s="104">
        <v>202578507</v>
      </c>
      <c r="X27" s="104">
        <v>-168925240</v>
      </c>
      <c r="Y27" s="105">
        <v>-83.39</v>
      </c>
      <c r="Z27" s="106">
        <v>270105100</v>
      </c>
    </row>
    <row r="28" spans="1:26" ht="12.75">
      <c r="A28" s="107" t="s">
        <v>47</v>
      </c>
      <c r="B28" s="18">
        <v>113155961</v>
      </c>
      <c r="C28" s="18">
        <v>0</v>
      </c>
      <c r="D28" s="58">
        <v>177269400</v>
      </c>
      <c r="E28" s="59">
        <v>170269400</v>
      </c>
      <c r="F28" s="59">
        <v>0</v>
      </c>
      <c r="G28" s="59">
        <v>1925921</v>
      </c>
      <c r="H28" s="59">
        <v>5119081</v>
      </c>
      <c r="I28" s="59">
        <v>7045002</v>
      </c>
      <c r="J28" s="59">
        <v>6631762</v>
      </c>
      <c r="K28" s="59">
        <v>2341141</v>
      </c>
      <c r="L28" s="59">
        <v>9652239</v>
      </c>
      <c r="M28" s="59">
        <v>18625142</v>
      </c>
      <c r="N28" s="59">
        <v>-1301251</v>
      </c>
      <c r="O28" s="59">
        <v>0</v>
      </c>
      <c r="P28" s="59">
        <v>3930463</v>
      </c>
      <c r="Q28" s="59">
        <v>2629212</v>
      </c>
      <c r="R28" s="59">
        <v>0</v>
      </c>
      <c r="S28" s="59">
        <v>0</v>
      </c>
      <c r="T28" s="59">
        <v>0</v>
      </c>
      <c r="U28" s="59">
        <v>0</v>
      </c>
      <c r="V28" s="59">
        <v>28299356</v>
      </c>
      <c r="W28" s="59">
        <v>127701990</v>
      </c>
      <c r="X28" s="59">
        <v>-99402634</v>
      </c>
      <c r="Y28" s="60">
        <v>-77.84</v>
      </c>
      <c r="Z28" s="61">
        <v>170269400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55972400</v>
      </c>
      <c r="E30" s="59">
        <v>55972400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41979231</v>
      </c>
      <c r="X30" s="59">
        <v>-41979231</v>
      </c>
      <c r="Y30" s="60">
        <v>-100</v>
      </c>
      <c r="Z30" s="61">
        <v>55972400</v>
      </c>
    </row>
    <row r="31" spans="1:26" ht="12.75">
      <c r="A31" s="57" t="s">
        <v>49</v>
      </c>
      <c r="B31" s="18">
        <v>4182635</v>
      </c>
      <c r="C31" s="18">
        <v>0</v>
      </c>
      <c r="D31" s="58">
        <v>61275300</v>
      </c>
      <c r="E31" s="59">
        <v>43863300</v>
      </c>
      <c r="F31" s="59">
        <v>0</v>
      </c>
      <c r="G31" s="59">
        <v>753669</v>
      </c>
      <c r="H31" s="59">
        <v>355610</v>
      </c>
      <c r="I31" s="59">
        <v>1109279</v>
      </c>
      <c r="J31" s="59">
        <v>592200</v>
      </c>
      <c r="K31" s="59">
        <v>853398</v>
      </c>
      <c r="L31" s="59">
        <v>351033</v>
      </c>
      <c r="M31" s="59">
        <v>1796631</v>
      </c>
      <c r="N31" s="59">
        <v>1129548</v>
      </c>
      <c r="O31" s="59">
        <v>0</v>
      </c>
      <c r="P31" s="59">
        <v>1318453</v>
      </c>
      <c r="Q31" s="59">
        <v>2448001</v>
      </c>
      <c r="R31" s="59">
        <v>0</v>
      </c>
      <c r="S31" s="59">
        <v>0</v>
      </c>
      <c r="T31" s="59">
        <v>0</v>
      </c>
      <c r="U31" s="59">
        <v>0</v>
      </c>
      <c r="V31" s="59">
        <v>5353911</v>
      </c>
      <c r="W31" s="59">
        <v>32897286</v>
      </c>
      <c r="X31" s="59">
        <v>-27543375</v>
      </c>
      <c r="Y31" s="60">
        <v>-83.73</v>
      </c>
      <c r="Z31" s="61">
        <v>43863300</v>
      </c>
    </row>
    <row r="32" spans="1:26" ht="12.75">
      <c r="A32" s="68" t="s">
        <v>50</v>
      </c>
      <c r="B32" s="21">
        <f>SUM(B28:B31)</f>
        <v>117338596</v>
      </c>
      <c r="C32" s="21">
        <f>SUM(C28:C31)</f>
        <v>0</v>
      </c>
      <c r="D32" s="103">
        <f aca="true" t="shared" si="5" ref="D32:Z32">SUM(D28:D31)</f>
        <v>294517100</v>
      </c>
      <c r="E32" s="104">
        <f t="shared" si="5"/>
        <v>270105100</v>
      </c>
      <c r="F32" s="104">
        <f t="shared" si="5"/>
        <v>0</v>
      </c>
      <c r="G32" s="104">
        <f t="shared" si="5"/>
        <v>2679590</v>
      </c>
      <c r="H32" s="104">
        <f t="shared" si="5"/>
        <v>5474691</v>
      </c>
      <c r="I32" s="104">
        <f t="shared" si="5"/>
        <v>8154281</v>
      </c>
      <c r="J32" s="104">
        <f t="shared" si="5"/>
        <v>7223962</v>
      </c>
      <c r="K32" s="104">
        <f t="shared" si="5"/>
        <v>3194539</v>
      </c>
      <c r="L32" s="104">
        <f t="shared" si="5"/>
        <v>10003272</v>
      </c>
      <c r="M32" s="104">
        <f t="shared" si="5"/>
        <v>20421773</v>
      </c>
      <c r="N32" s="104">
        <f t="shared" si="5"/>
        <v>-171703</v>
      </c>
      <c r="O32" s="104">
        <f t="shared" si="5"/>
        <v>0</v>
      </c>
      <c r="P32" s="104">
        <f t="shared" si="5"/>
        <v>5248916</v>
      </c>
      <c r="Q32" s="104">
        <f t="shared" si="5"/>
        <v>5077213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33653267</v>
      </c>
      <c r="W32" s="104">
        <f t="shared" si="5"/>
        <v>202578507</v>
      </c>
      <c r="X32" s="104">
        <f t="shared" si="5"/>
        <v>-168925240</v>
      </c>
      <c r="Y32" s="105">
        <f>+IF(W32&lt;&gt;0,(X32/W32)*100,0)</f>
        <v>-83.38754318097527</v>
      </c>
      <c r="Z32" s="106">
        <f t="shared" si="5"/>
        <v>270105100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838444033</v>
      </c>
      <c r="C35" s="18">
        <v>0</v>
      </c>
      <c r="D35" s="58">
        <v>344422960</v>
      </c>
      <c r="E35" s="59">
        <v>833841349</v>
      </c>
      <c r="F35" s="59">
        <v>1182545333</v>
      </c>
      <c r="G35" s="59">
        <v>493954118</v>
      </c>
      <c r="H35" s="59">
        <v>-34450980</v>
      </c>
      <c r="I35" s="59">
        <v>1642048471</v>
      </c>
      <c r="J35" s="59">
        <v>-60468451</v>
      </c>
      <c r="K35" s="59">
        <v>-32497582</v>
      </c>
      <c r="L35" s="59">
        <v>16107418</v>
      </c>
      <c r="M35" s="59">
        <v>-76858615</v>
      </c>
      <c r="N35" s="59">
        <v>29252730</v>
      </c>
      <c r="O35" s="59">
        <v>-545458278</v>
      </c>
      <c r="P35" s="59">
        <v>60833130</v>
      </c>
      <c r="Q35" s="59">
        <v>-455372418</v>
      </c>
      <c r="R35" s="59">
        <v>0</v>
      </c>
      <c r="S35" s="59">
        <v>0</v>
      </c>
      <c r="T35" s="59">
        <v>0</v>
      </c>
      <c r="U35" s="59">
        <v>0</v>
      </c>
      <c r="V35" s="59">
        <v>1109817438</v>
      </c>
      <c r="W35" s="59">
        <v>625380840</v>
      </c>
      <c r="X35" s="59">
        <v>484436598</v>
      </c>
      <c r="Y35" s="60">
        <v>77.46</v>
      </c>
      <c r="Z35" s="61">
        <v>833841349</v>
      </c>
    </row>
    <row r="36" spans="1:26" ht="12.75">
      <c r="A36" s="57" t="s">
        <v>53</v>
      </c>
      <c r="B36" s="18">
        <v>1688390267</v>
      </c>
      <c r="C36" s="18">
        <v>0</v>
      </c>
      <c r="D36" s="58">
        <v>1625784207</v>
      </c>
      <c r="E36" s="59">
        <v>1875869991</v>
      </c>
      <c r="F36" s="59">
        <v>1369675947</v>
      </c>
      <c r="G36" s="59">
        <v>321393917</v>
      </c>
      <c r="H36" s="59">
        <v>5474691</v>
      </c>
      <c r="I36" s="59">
        <v>1696544555</v>
      </c>
      <c r="J36" s="59">
        <v>7223962</v>
      </c>
      <c r="K36" s="59">
        <v>3194541</v>
      </c>
      <c r="L36" s="59">
        <v>-28802452</v>
      </c>
      <c r="M36" s="59">
        <v>-18383949</v>
      </c>
      <c r="N36" s="59">
        <v>-6574951</v>
      </c>
      <c r="O36" s="59">
        <v>-6421957</v>
      </c>
      <c r="P36" s="59">
        <v>-1181758</v>
      </c>
      <c r="Q36" s="59">
        <v>-14178666</v>
      </c>
      <c r="R36" s="59">
        <v>0</v>
      </c>
      <c r="S36" s="59">
        <v>0</v>
      </c>
      <c r="T36" s="59">
        <v>0</v>
      </c>
      <c r="U36" s="59">
        <v>0</v>
      </c>
      <c r="V36" s="59">
        <v>1663981940</v>
      </c>
      <c r="W36" s="59">
        <v>1406902626</v>
      </c>
      <c r="X36" s="59">
        <v>257079314</v>
      </c>
      <c r="Y36" s="60">
        <v>18.27</v>
      </c>
      <c r="Z36" s="61">
        <v>1875869991</v>
      </c>
    </row>
    <row r="37" spans="1:26" ht="12.75">
      <c r="A37" s="57" t="s">
        <v>54</v>
      </c>
      <c r="B37" s="18">
        <v>984575778</v>
      </c>
      <c r="C37" s="18">
        <v>0</v>
      </c>
      <c r="D37" s="58">
        <v>285112204</v>
      </c>
      <c r="E37" s="59">
        <v>1023797499</v>
      </c>
      <c r="F37" s="59">
        <v>1448113637</v>
      </c>
      <c r="G37" s="59">
        <v>66578561</v>
      </c>
      <c r="H37" s="59">
        <v>6340910</v>
      </c>
      <c r="I37" s="59">
        <v>1521033108</v>
      </c>
      <c r="J37" s="59">
        <v>121878361</v>
      </c>
      <c r="K37" s="59">
        <v>-25574701</v>
      </c>
      <c r="L37" s="59">
        <v>-17938442</v>
      </c>
      <c r="M37" s="59">
        <v>78365218</v>
      </c>
      <c r="N37" s="59">
        <v>25796642</v>
      </c>
      <c r="O37" s="59">
        <v>-535246825</v>
      </c>
      <c r="P37" s="59">
        <v>24949001</v>
      </c>
      <c r="Q37" s="59">
        <v>-484501182</v>
      </c>
      <c r="R37" s="59">
        <v>0</v>
      </c>
      <c r="S37" s="59">
        <v>0</v>
      </c>
      <c r="T37" s="59">
        <v>0</v>
      </c>
      <c r="U37" s="59">
        <v>0</v>
      </c>
      <c r="V37" s="59">
        <v>1114897144</v>
      </c>
      <c r="W37" s="59">
        <v>767847978</v>
      </c>
      <c r="X37" s="59">
        <v>347049166</v>
      </c>
      <c r="Y37" s="60">
        <v>45.2</v>
      </c>
      <c r="Z37" s="61">
        <v>1023797499</v>
      </c>
    </row>
    <row r="38" spans="1:26" ht="12.75">
      <c r="A38" s="57" t="s">
        <v>55</v>
      </c>
      <c r="B38" s="18">
        <v>3828027</v>
      </c>
      <c r="C38" s="18">
        <v>0</v>
      </c>
      <c r="D38" s="58">
        <v>59569617</v>
      </c>
      <c r="E38" s="59">
        <v>56066468</v>
      </c>
      <c r="F38" s="59">
        <v>3828028</v>
      </c>
      <c r="G38" s="59">
        <v>0</v>
      </c>
      <c r="H38" s="59">
        <v>0</v>
      </c>
      <c r="I38" s="59">
        <v>3828028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3828028</v>
      </c>
      <c r="W38" s="59">
        <v>42049845</v>
      </c>
      <c r="X38" s="59">
        <v>-38221817</v>
      </c>
      <c r="Y38" s="60">
        <v>-90.9</v>
      </c>
      <c r="Z38" s="61">
        <v>56066468</v>
      </c>
    </row>
    <row r="39" spans="1:26" ht="12.75">
      <c r="A39" s="57" t="s">
        <v>56</v>
      </c>
      <c r="B39" s="18">
        <v>1606741086</v>
      </c>
      <c r="C39" s="18">
        <v>0</v>
      </c>
      <c r="D39" s="58">
        <v>1625525346</v>
      </c>
      <c r="E39" s="59">
        <v>1625525346</v>
      </c>
      <c r="F39" s="59">
        <v>1100279617</v>
      </c>
      <c r="G39" s="59">
        <v>748769475</v>
      </c>
      <c r="H39" s="59">
        <v>-35317196</v>
      </c>
      <c r="I39" s="59">
        <v>1813731896</v>
      </c>
      <c r="J39" s="59">
        <v>-175122848</v>
      </c>
      <c r="K39" s="59">
        <v>-3728342</v>
      </c>
      <c r="L39" s="59">
        <v>5243406</v>
      </c>
      <c r="M39" s="59">
        <v>-173607784</v>
      </c>
      <c r="N39" s="59">
        <v>-3118860</v>
      </c>
      <c r="O39" s="59">
        <v>-16633409</v>
      </c>
      <c r="P39" s="59">
        <v>34702371</v>
      </c>
      <c r="Q39" s="59">
        <v>14950102</v>
      </c>
      <c r="R39" s="59">
        <v>0</v>
      </c>
      <c r="S39" s="59">
        <v>0</v>
      </c>
      <c r="T39" s="59">
        <v>0</v>
      </c>
      <c r="U39" s="59">
        <v>0</v>
      </c>
      <c r="V39" s="59">
        <v>1655074214</v>
      </c>
      <c r="W39" s="59">
        <v>1219144122</v>
      </c>
      <c r="X39" s="59">
        <v>435930092</v>
      </c>
      <c r="Y39" s="60">
        <v>35.76</v>
      </c>
      <c r="Z39" s="61">
        <v>1625525346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-860530450</v>
      </c>
      <c r="C42" s="18">
        <v>0</v>
      </c>
      <c r="D42" s="58">
        <v>-1074540525</v>
      </c>
      <c r="E42" s="59">
        <v>-1062822115</v>
      </c>
      <c r="F42" s="59">
        <v>-28989562</v>
      </c>
      <c r="G42" s="59">
        <v>-85750324</v>
      </c>
      <c r="H42" s="59">
        <v>-80459653</v>
      </c>
      <c r="I42" s="59">
        <v>-195199539</v>
      </c>
      <c r="J42" s="59">
        <v>-114012679</v>
      </c>
      <c r="K42" s="59">
        <v>-74136158</v>
      </c>
      <c r="L42" s="59">
        <v>-73671973</v>
      </c>
      <c r="M42" s="59">
        <v>-261820810</v>
      </c>
      <c r="N42" s="59">
        <v>-71748582</v>
      </c>
      <c r="O42" s="59">
        <v>-85500334</v>
      </c>
      <c r="P42" s="59">
        <v>-69442319</v>
      </c>
      <c r="Q42" s="59">
        <v>-226691235</v>
      </c>
      <c r="R42" s="59">
        <v>0</v>
      </c>
      <c r="S42" s="59">
        <v>0</v>
      </c>
      <c r="T42" s="59">
        <v>0</v>
      </c>
      <c r="U42" s="59">
        <v>0</v>
      </c>
      <c r="V42" s="59">
        <v>-683711584</v>
      </c>
      <c r="W42" s="59">
        <v>-797112504</v>
      </c>
      <c r="X42" s="59">
        <v>113400920</v>
      </c>
      <c r="Y42" s="60">
        <v>-14.23</v>
      </c>
      <c r="Z42" s="61">
        <v>-1062822115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17583634</v>
      </c>
      <c r="C44" s="18">
        <v>-30887770</v>
      </c>
      <c r="D44" s="58">
        <v>-2170855</v>
      </c>
      <c r="E44" s="59">
        <v>-3906826</v>
      </c>
      <c r="F44" s="59">
        <v>17099853</v>
      </c>
      <c r="G44" s="59">
        <v>-23356184</v>
      </c>
      <c r="H44" s="59">
        <v>234852</v>
      </c>
      <c r="I44" s="59">
        <v>-6021479</v>
      </c>
      <c r="J44" s="59">
        <v>88137</v>
      </c>
      <c r="K44" s="59">
        <v>341765</v>
      </c>
      <c r="L44" s="59">
        <v>1285858</v>
      </c>
      <c r="M44" s="59">
        <v>1715760</v>
      </c>
      <c r="N44" s="59">
        <v>257281</v>
      </c>
      <c r="O44" s="59">
        <v>-237908</v>
      </c>
      <c r="P44" s="59">
        <v>844496</v>
      </c>
      <c r="Q44" s="59">
        <v>863869</v>
      </c>
      <c r="R44" s="59">
        <v>0</v>
      </c>
      <c r="S44" s="59">
        <v>0</v>
      </c>
      <c r="T44" s="59">
        <v>0</v>
      </c>
      <c r="U44" s="59">
        <v>0</v>
      </c>
      <c r="V44" s="59">
        <v>-3441850</v>
      </c>
      <c r="W44" s="59">
        <v>-1285350</v>
      </c>
      <c r="X44" s="59">
        <v>-2156500</v>
      </c>
      <c r="Y44" s="60">
        <v>167.78</v>
      </c>
      <c r="Z44" s="61">
        <v>-3906826</v>
      </c>
    </row>
    <row r="45" spans="1:26" ht="12.75">
      <c r="A45" s="68" t="s">
        <v>61</v>
      </c>
      <c r="B45" s="21">
        <v>-818642422</v>
      </c>
      <c r="C45" s="21">
        <v>-30887770</v>
      </c>
      <c r="D45" s="103">
        <v>-1040092702</v>
      </c>
      <c r="E45" s="104">
        <v>-1049211390</v>
      </c>
      <c r="F45" s="104">
        <v>5609867</v>
      </c>
      <c r="G45" s="104">
        <f>+F45+G42+G43+G44+G83</f>
        <v>-103478667</v>
      </c>
      <c r="H45" s="104">
        <f>+G45+H42+H43+H44+H83</f>
        <v>-183703468</v>
      </c>
      <c r="I45" s="104">
        <f>+H45</f>
        <v>-183703468</v>
      </c>
      <c r="J45" s="104">
        <f>+H45+J42+J43+J44+J83</f>
        <v>-297628010</v>
      </c>
      <c r="K45" s="104">
        <f>+J45+K42+K43+K44+K83</f>
        <v>-371422403</v>
      </c>
      <c r="L45" s="104">
        <f>+K45+L42+L43+L44+L83</f>
        <v>-443808518</v>
      </c>
      <c r="M45" s="104">
        <f>+L45</f>
        <v>-443808518</v>
      </c>
      <c r="N45" s="104">
        <f>+L45+N42+N43+N44+N83</f>
        <v>-515299819</v>
      </c>
      <c r="O45" s="104">
        <f>+N45+O42+O43+O44+O83</f>
        <v>-601038061</v>
      </c>
      <c r="P45" s="104">
        <f>+O45+P42+P43+P44+P83</f>
        <v>-669635884</v>
      </c>
      <c r="Q45" s="104">
        <f>+P45</f>
        <v>-669635884</v>
      </c>
      <c r="R45" s="104">
        <f>+P45+R42+R43+R44+R83</f>
        <v>-669635884</v>
      </c>
      <c r="S45" s="104">
        <f>+R45+S42+S43+S44+S83</f>
        <v>-669635884</v>
      </c>
      <c r="T45" s="104">
        <f>+S45+T42+T43+T44+T83</f>
        <v>-669635884</v>
      </c>
      <c r="U45" s="104">
        <f>+T45</f>
        <v>-669635884</v>
      </c>
      <c r="V45" s="104">
        <f>+U45</f>
        <v>-669635884</v>
      </c>
      <c r="W45" s="104">
        <f>+W83+W42+W43+W44</f>
        <v>-796938063</v>
      </c>
      <c r="X45" s="104">
        <f>+V45-W45</f>
        <v>127302179</v>
      </c>
      <c r="Y45" s="105">
        <f>+IF(W45&lt;&gt;0,+(X45/W45)*100,0)</f>
        <v>-15.973911262411367</v>
      </c>
      <c r="Z45" s="106">
        <v>-1049211390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143648431</v>
      </c>
      <c r="C68" s="18">
        <v>0</v>
      </c>
      <c r="D68" s="19">
        <v>215204160</v>
      </c>
      <c r="E68" s="20">
        <v>201772810</v>
      </c>
      <c r="F68" s="20">
        <v>34049694</v>
      </c>
      <c r="G68" s="20">
        <v>29570433</v>
      </c>
      <c r="H68" s="20">
        <v>1710272</v>
      </c>
      <c r="I68" s="20">
        <v>65330399</v>
      </c>
      <c r="J68" s="20">
        <v>14675857</v>
      </c>
      <c r="K68" s="20">
        <v>15459827</v>
      </c>
      <c r="L68" s="20">
        <v>14792076</v>
      </c>
      <c r="M68" s="20">
        <v>44927760</v>
      </c>
      <c r="N68" s="20">
        <v>14878338</v>
      </c>
      <c r="O68" s="20">
        <v>14795546</v>
      </c>
      <c r="P68" s="20">
        <v>14819229</v>
      </c>
      <c r="Q68" s="20">
        <v>44493113</v>
      </c>
      <c r="R68" s="20">
        <v>0</v>
      </c>
      <c r="S68" s="20">
        <v>0</v>
      </c>
      <c r="T68" s="20">
        <v>0</v>
      </c>
      <c r="U68" s="20">
        <v>0</v>
      </c>
      <c r="V68" s="20">
        <v>154751272</v>
      </c>
      <c r="W68" s="20">
        <v>151329600</v>
      </c>
      <c r="X68" s="20">
        <v>0</v>
      </c>
      <c r="Y68" s="19">
        <v>0</v>
      </c>
      <c r="Z68" s="22">
        <v>201772810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272952670</v>
      </c>
      <c r="C70" s="18">
        <v>0</v>
      </c>
      <c r="D70" s="19">
        <v>293928180</v>
      </c>
      <c r="E70" s="20">
        <v>297029540</v>
      </c>
      <c r="F70" s="20">
        <v>11668988</v>
      </c>
      <c r="G70" s="20">
        <v>52385091</v>
      </c>
      <c r="H70" s="20">
        <v>7736148</v>
      </c>
      <c r="I70" s="20">
        <v>71790227</v>
      </c>
      <c r="J70" s="20">
        <v>28336076</v>
      </c>
      <c r="K70" s="20">
        <v>24115619</v>
      </c>
      <c r="L70" s="20">
        <v>22860309</v>
      </c>
      <c r="M70" s="20">
        <v>75312004</v>
      </c>
      <c r="N70" s="20">
        <v>24879709</v>
      </c>
      <c r="O70" s="20">
        <v>23543312</v>
      </c>
      <c r="P70" s="20">
        <v>19372924</v>
      </c>
      <c r="Q70" s="20">
        <v>67795945</v>
      </c>
      <c r="R70" s="20">
        <v>0</v>
      </c>
      <c r="S70" s="20">
        <v>0</v>
      </c>
      <c r="T70" s="20">
        <v>0</v>
      </c>
      <c r="U70" s="20">
        <v>0</v>
      </c>
      <c r="V70" s="20">
        <v>214898176</v>
      </c>
      <c r="W70" s="20">
        <v>222772122</v>
      </c>
      <c r="X70" s="20">
        <v>0</v>
      </c>
      <c r="Y70" s="19">
        <v>0</v>
      </c>
      <c r="Z70" s="22">
        <v>297029540</v>
      </c>
    </row>
    <row r="71" spans="1:26" ht="12.75" hidden="1">
      <c r="A71" s="38" t="s">
        <v>67</v>
      </c>
      <c r="B71" s="18">
        <v>365987162</v>
      </c>
      <c r="C71" s="18">
        <v>0</v>
      </c>
      <c r="D71" s="19">
        <v>478442320</v>
      </c>
      <c r="E71" s="20">
        <v>492614750</v>
      </c>
      <c r="F71" s="20">
        <v>25573633</v>
      </c>
      <c r="G71" s="20">
        <v>70515924</v>
      </c>
      <c r="H71" s="20">
        <v>31147849</v>
      </c>
      <c r="I71" s="20">
        <v>127237406</v>
      </c>
      <c r="J71" s="20">
        <v>32660395</v>
      </c>
      <c r="K71" s="20">
        <v>35013644</v>
      </c>
      <c r="L71" s="20">
        <v>30006844</v>
      </c>
      <c r="M71" s="20">
        <v>97680883</v>
      </c>
      <c r="N71" s="20">
        <v>36006002</v>
      </c>
      <c r="O71" s="20">
        <v>37949376</v>
      </c>
      <c r="P71" s="20">
        <v>31237919</v>
      </c>
      <c r="Q71" s="20">
        <v>105193297</v>
      </c>
      <c r="R71" s="20">
        <v>0</v>
      </c>
      <c r="S71" s="20">
        <v>0</v>
      </c>
      <c r="T71" s="20">
        <v>0</v>
      </c>
      <c r="U71" s="20">
        <v>0</v>
      </c>
      <c r="V71" s="20">
        <v>330111586</v>
      </c>
      <c r="W71" s="20">
        <v>369461052</v>
      </c>
      <c r="X71" s="20">
        <v>0</v>
      </c>
      <c r="Y71" s="19">
        <v>0</v>
      </c>
      <c r="Z71" s="22">
        <v>492614750</v>
      </c>
    </row>
    <row r="72" spans="1:26" ht="12.75" hidden="1">
      <c r="A72" s="38" t="s">
        <v>68</v>
      </c>
      <c r="B72" s="18">
        <v>27518190</v>
      </c>
      <c r="C72" s="18">
        <v>0</v>
      </c>
      <c r="D72" s="19">
        <v>29892010</v>
      </c>
      <c r="E72" s="20">
        <v>29899530</v>
      </c>
      <c r="F72" s="20">
        <v>2531417</v>
      </c>
      <c r="G72" s="20">
        <v>4916429</v>
      </c>
      <c r="H72" s="20">
        <v>86639</v>
      </c>
      <c r="I72" s="20">
        <v>7534485</v>
      </c>
      <c r="J72" s="20">
        <v>2322472</v>
      </c>
      <c r="K72" s="20">
        <v>2486164</v>
      </c>
      <c r="L72" s="20">
        <v>2450543</v>
      </c>
      <c r="M72" s="20">
        <v>7259179</v>
      </c>
      <c r="N72" s="20">
        <v>2489073</v>
      </c>
      <c r="O72" s="20">
        <v>2483117</v>
      </c>
      <c r="P72" s="20">
        <v>2475768</v>
      </c>
      <c r="Q72" s="20">
        <v>7447958</v>
      </c>
      <c r="R72" s="20">
        <v>0</v>
      </c>
      <c r="S72" s="20">
        <v>0</v>
      </c>
      <c r="T72" s="20">
        <v>0</v>
      </c>
      <c r="U72" s="20">
        <v>0</v>
      </c>
      <c r="V72" s="20">
        <v>22241622</v>
      </c>
      <c r="W72" s="20">
        <v>22424634</v>
      </c>
      <c r="X72" s="20">
        <v>0</v>
      </c>
      <c r="Y72" s="19">
        <v>0</v>
      </c>
      <c r="Z72" s="22">
        <v>29899530</v>
      </c>
    </row>
    <row r="73" spans="1:26" ht="12.75" hidden="1">
      <c r="A73" s="38" t="s">
        <v>69</v>
      </c>
      <c r="B73" s="18">
        <v>32023702</v>
      </c>
      <c r="C73" s="18">
        <v>0</v>
      </c>
      <c r="D73" s="19">
        <v>28835620</v>
      </c>
      <c r="E73" s="20">
        <v>33920020</v>
      </c>
      <c r="F73" s="20">
        <v>2803053</v>
      </c>
      <c r="G73" s="20">
        <v>5636984</v>
      </c>
      <c r="H73" s="20">
        <v>35402</v>
      </c>
      <c r="I73" s="20">
        <v>8475439</v>
      </c>
      <c r="J73" s="20">
        <v>2908541</v>
      </c>
      <c r="K73" s="20">
        <v>2882041</v>
      </c>
      <c r="L73" s="20">
        <v>2731611</v>
      </c>
      <c r="M73" s="20">
        <v>8522193</v>
      </c>
      <c r="N73" s="20">
        <v>2846259</v>
      </c>
      <c r="O73" s="20">
        <v>2887148</v>
      </c>
      <c r="P73" s="20">
        <v>2798590</v>
      </c>
      <c r="Q73" s="20">
        <v>8531997</v>
      </c>
      <c r="R73" s="20">
        <v>0</v>
      </c>
      <c r="S73" s="20">
        <v>0</v>
      </c>
      <c r="T73" s="20">
        <v>0</v>
      </c>
      <c r="U73" s="20">
        <v>0</v>
      </c>
      <c r="V73" s="20">
        <v>25529629</v>
      </c>
      <c r="W73" s="20">
        <v>25440012</v>
      </c>
      <c r="X73" s="20">
        <v>0</v>
      </c>
      <c r="Y73" s="19">
        <v>0</v>
      </c>
      <c r="Z73" s="22">
        <v>33920020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37326833</v>
      </c>
      <c r="C75" s="27">
        <v>0</v>
      </c>
      <c r="D75" s="28">
        <v>36269800</v>
      </c>
      <c r="E75" s="29">
        <v>44825440</v>
      </c>
      <c r="F75" s="29">
        <v>3699865</v>
      </c>
      <c r="G75" s="29">
        <v>3646374</v>
      </c>
      <c r="H75" s="29">
        <v>3709499</v>
      </c>
      <c r="I75" s="29">
        <v>11055738</v>
      </c>
      <c r="J75" s="29">
        <v>3918268</v>
      </c>
      <c r="K75" s="29">
        <v>4260069</v>
      </c>
      <c r="L75" s="29">
        <v>4383961</v>
      </c>
      <c r="M75" s="29">
        <v>12562298</v>
      </c>
      <c r="N75" s="29">
        <v>4399468</v>
      </c>
      <c r="O75" s="29">
        <v>4385962</v>
      </c>
      <c r="P75" s="29">
        <v>4503984</v>
      </c>
      <c r="Q75" s="29">
        <v>13289414</v>
      </c>
      <c r="R75" s="29">
        <v>0</v>
      </c>
      <c r="S75" s="29">
        <v>0</v>
      </c>
      <c r="T75" s="29">
        <v>0</v>
      </c>
      <c r="U75" s="29">
        <v>0</v>
      </c>
      <c r="V75" s="29">
        <v>36907450</v>
      </c>
      <c r="W75" s="29">
        <v>33619059</v>
      </c>
      <c r="X75" s="29">
        <v>0</v>
      </c>
      <c r="Y75" s="28">
        <v>0</v>
      </c>
      <c r="Z75" s="30">
        <v>44825440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24304394</v>
      </c>
      <c r="C83" s="18"/>
      <c r="D83" s="19">
        <v>36618678</v>
      </c>
      <c r="E83" s="20">
        <v>17517551</v>
      </c>
      <c r="F83" s="20">
        <v>17499576</v>
      </c>
      <c r="G83" s="20">
        <v>17974</v>
      </c>
      <c r="H83" s="20"/>
      <c r="I83" s="20">
        <v>17499576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17499576</v>
      </c>
      <c r="W83" s="20">
        <v>1459791</v>
      </c>
      <c r="X83" s="20"/>
      <c r="Y83" s="19"/>
      <c r="Z83" s="22">
        <v>17517551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14362780</v>
      </c>
      <c r="C5" s="18">
        <v>0</v>
      </c>
      <c r="D5" s="58">
        <v>19374082</v>
      </c>
      <c r="E5" s="59">
        <v>19374082</v>
      </c>
      <c r="F5" s="59">
        <v>0</v>
      </c>
      <c r="G5" s="59">
        <v>0</v>
      </c>
      <c r="H5" s="59">
        <v>0</v>
      </c>
      <c r="I5" s="59">
        <v>0</v>
      </c>
      <c r="J5" s="59">
        <v>1777953</v>
      </c>
      <c r="K5" s="59">
        <v>0</v>
      </c>
      <c r="L5" s="59">
        <v>0</v>
      </c>
      <c r="M5" s="59">
        <v>1777953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1777953</v>
      </c>
      <c r="W5" s="59">
        <v>14530563</v>
      </c>
      <c r="X5" s="59">
        <v>-12752610</v>
      </c>
      <c r="Y5" s="60">
        <v>-87.76</v>
      </c>
      <c r="Z5" s="61">
        <v>19374082</v>
      </c>
    </row>
    <row r="6" spans="1:26" ht="12.75">
      <c r="A6" s="57" t="s">
        <v>32</v>
      </c>
      <c r="B6" s="18">
        <v>49383062</v>
      </c>
      <c r="C6" s="18">
        <v>0</v>
      </c>
      <c r="D6" s="58">
        <v>77622738</v>
      </c>
      <c r="E6" s="59">
        <v>77622738</v>
      </c>
      <c r="F6" s="59">
        <v>0</v>
      </c>
      <c r="G6" s="59">
        <v>0</v>
      </c>
      <c r="H6" s="59">
        <v>0</v>
      </c>
      <c r="I6" s="59">
        <v>0</v>
      </c>
      <c r="J6" s="59">
        <v>6813615</v>
      </c>
      <c r="K6" s="59">
        <v>2273</v>
      </c>
      <c r="L6" s="59">
        <v>3878</v>
      </c>
      <c r="M6" s="59">
        <v>6819766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6819766</v>
      </c>
      <c r="W6" s="59">
        <v>58217058</v>
      </c>
      <c r="X6" s="59">
        <v>-51397292</v>
      </c>
      <c r="Y6" s="60">
        <v>-88.29</v>
      </c>
      <c r="Z6" s="61">
        <v>77622738</v>
      </c>
    </row>
    <row r="7" spans="1:26" ht="12.75">
      <c r="A7" s="57" t="s">
        <v>33</v>
      </c>
      <c r="B7" s="18">
        <v>965616</v>
      </c>
      <c r="C7" s="18">
        <v>0</v>
      </c>
      <c r="D7" s="58">
        <v>216136</v>
      </c>
      <c r="E7" s="59">
        <v>216136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3165</v>
      </c>
      <c r="M7" s="59">
        <v>3165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3165</v>
      </c>
      <c r="W7" s="59">
        <v>162099</v>
      </c>
      <c r="X7" s="59">
        <v>-158934</v>
      </c>
      <c r="Y7" s="60">
        <v>-98.05</v>
      </c>
      <c r="Z7" s="61">
        <v>216136</v>
      </c>
    </row>
    <row r="8" spans="1:26" ht="12.75">
      <c r="A8" s="57" t="s">
        <v>34</v>
      </c>
      <c r="B8" s="18">
        <v>95894659</v>
      </c>
      <c r="C8" s="18">
        <v>0</v>
      </c>
      <c r="D8" s="58">
        <v>101794000</v>
      </c>
      <c r="E8" s="59">
        <v>101794000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31949000</v>
      </c>
      <c r="M8" s="59">
        <v>31949000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31949000</v>
      </c>
      <c r="W8" s="59">
        <v>76345497</v>
      </c>
      <c r="X8" s="59">
        <v>-44396497</v>
      </c>
      <c r="Y8" s="60">
        <v>-58.15</v>
      </c>
      <c r="Z8" s="61">
        <v>101794000</v>
      </c>
    </row>
    <row r="9" spans="1:26" ht="12.75">
      <c r="A9" s="57" t="s">
        <v>35</v>
      </c>
      <c r="B9" s="18">
        <v>26710854</v>
      </c>
      <c r="C9" s="18">
        <v>0</v>
      </c>
      <c r="D9" s="58">
        <v>31651805</v>
      </c>
      <c r="E9" s="59">
        <v>31651805</v>
      </c>
      <c r="F9" s="59">
        <v>0</v>
      </c>
      <c r="G9" s="59">
        <v>0</v>
      </c>
      <c r="H9" s="59">
        <v>0</v>
      </c>
      <c r="I9" s="59">
        <v>0</v>
      </c>
      <c r="J9" s="59">
        <v>3539504</v>
      </c>
      <c r="K9" s="59">
        <v>48169</v>
      </c>
      <c r="L9" s="59">
        <v>62285</v>
      </c>
      <c r="M9" s="59">
        <v>3649958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3649958</v>
      </c>
      <c r="W9" s="59">
        <v>23738850</v>
      </c>
      <c r="X9" s="59">
        <v>-20088892</v>
      </c>
      <c r="Y9" s="60">
        <v>-84.62</v>
      </c>
      <c r="Z9" s="61">
        <v>31651805</v>
      </c>
    </row>
    <row r="10" spans="1:26" ht="20.25">
      <c r="A10" s="62" t="s">
        <v>105</v>
      </c>
      <c r="B10" s="63">
        <f>SUM(B5:B9)</f>
        <v>187316971</v>
      </c>
      <c r="C10" s="63">
        <f>SUM(C5:C9)</f>
        <v>0</v>
      </c>
      <c r="D10" s="64">
        <f aca="true" t="shared" si="0" ref="D10:Z10">SUM(D5:D9)</f>
        <v>230658761</v>
      </c>
      <c r="E10" s="65">
        <f t="shared" si="0"/>
        <v>230658761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12131072</v>
      </c>
      <c r="K10" s="65">
        <f t="shared" si="0"/>
        <v>50442</v>
      </c>
      <c r="L10" s="65">
        <f t="shared" si="0"/>
        <v>32018328</v>
      </c>
      <c r="M10" s="65">
        <f t="shared" si="0"/>
        <v>44199842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44199842</v>
      </c>
      <c r="W10" s="65">
        <f t="shared" si="0"/>
        <v>172994067</v>
      </c>
      <c r="X10" s="65">
        <f t="shared" si="0"/>
        <v>-128794225</v>
      </c>
      <c r="Y10" s="66">
        <f>+IF(W10&lt;&gt;0,(X10/W10)*100,0)</f>
        <v>-74.45008215223936</v>
      </c>
      <c r="Z10" s="67">
        <f t="shared" si="0"/>
        <v>230658761</v>
      </c>
    </row>
    <row r="11" spans="1:26" ht="12.75">
      <c r="A11" s="57" t="s">
        <v>36</v>
      </c>
      <c r="B11" s="18">
        <v>90174</v>
      </c>
      <c r="C11" s="18">
        <v>0</v>
      </c>
      <c r="D11" s="58">
        <v>99134454</v>
      </c>
      <c r="E11" s="59">
        <v>99134454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-20310</v>
      </c>
      <c r="L11" s="59">
        <v>0</v>
      </c>
      <c r="M11" s="59">
        <v>-20310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-20310</v>
      </c>
      <c r="W11" s="59">
        <v>74350899</v>
      </c>
      <c r="X11" s="59">
        <v>-74371209</v>
      </c>
      <c r="Y11" s="60">
        <v>-100.03</v>
      </c>
      <c r="Z11" s="61">
        <v>99134454</v>
      </c>
    </row>
    <row r="12" spans="1:26" ht="12.75">
      <c r="A12" s="57" t="s">
        <v>37</v>
      </c>
      <c r="B12" s="18">
        <v>0</v>
      </c>
      <c r="C12" s="18">
        <v>0</v>
      </c>
      <c r="D12" s="58">
        <v>6450487</v>
      </c>
      <c r="E12" s="59">
        <v>6450487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4837860</v>
      </c>
      <c r="X12" s="59">
        <v>-4837860</v>
      </c>
      <c r="Y12" s="60">
        <v>-100</v>
      </c>
      <c r="Z12" s="61">
        <v>6450487</v>
      </c>
    </row>
    <row r="13" spans="1:26" ht="12.75">
      <c r="A13" s="57" t="s">
        <v>106</v>
      </c>
      <c r="B13" s="18">
        <v>0</v>
      </c>
      <c r="C13" s="18">
        <v>0</v>
      </c>
      <c r="D13" s="58">
        <v>15260000</v>
      </c>
      <c r="E13" s="59">
        <v>15260000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11445003</v>
      </c>
      <c r="X13" s="59">
        <v>-11445003</v>
      </c>
      <c r="Y13" s="60">
        <v>-100</v>
      </c>
      <c r="Z13" s="61">
        <v>15260000</v>
      </c>
    </row>
    <row r="14" spans="1:26" ht="12.75">
      <c r="A14" s="57" t="s">
        <v>38</v>
      </c>
      <c r="B14" s="18">
        <v>8679631</v>
      </c>
      <c r="C14" s="18">
        <v>0</v>
      </c>
      <c r="D14" s="58">
        <v>7349200</v>
      </c>
      <c r="E14" s="59">
        <v>7349200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1111</v>
      </c>
      <c r="M14" s="59">
        <v>1111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1111</v>
      </c>
      <c r="W14" s="59">
        <v>5511897</v>
      </c>
      <c r="X14" s="59">
        <v>-5510786</v>
      </c>
      <c r="Y14" s="60">
        <v>-99.98</v>
      </c>
      <c r="Z14" s="61">
        <v>7349200</v>
      </c>
    </row>
    <row r="15" spans="1:26" ht="12.75">
      <c r="A15" s="57" t="s">
        <v>39</v>
      </c>
      <c r="B15" s="18">
        <v>3359609</v>
      </c>
      <c r="C15" s="18">
        <v>0</v>
      </c>
      <c r="D15" s="58">
        <v>16131526</v>
      </c>
      <c r="E15" s="59">
        <v>16131526</v>
      </c>
      <c r="F15" s="59">
        <v>0</v>
      </c>
      <c r="G15" s="59">
        <v>0</v>
      </c>
      <c r="H15" s="59">
        <v>0</v>
      </c>
      <c r="I15" s="59">
        <v>0</v>
      </c>
      <c r="J15" s="59">
        <v>116883</v>
      </c>
      <c r="K15" s="59">
        <v>46176</v>
      </c>
      <c r="L15" s="59">
        <v>0</v>
      </c>
      <c r="M15" s="59">
        <v>163059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163059</v>
      </c>
      <c r="W15" s="59">
        <v>12098619</v>
      </c>
      <c r="X15" s="59">
        <v>-11935560</v>
      </c>
      <c r="Y15" s="60">
        <v>-98.65</v>
      </c>
      <c r="Z15" s="61">
        <v>16131526</v>
      </c>
    </row>
    <row r="16" spans="1:26" ht="12.75">
      <c r="A16" s="57" t="s">
        <v>34</v>
      </c>
      <c r="B16" s="18">
        <v>200000</v>
      </c>
      <c r="C16" s="18">
        <v>0</v>
      </c>
      <c r="D16" s="58">
        <v>4233800</v>
      </c>
      <c r="E16" s="59">
        <v>4233800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3175353</v>
      </c>
      <c r="X16" s="59">
        <v>-3175353</v>
      </c>
      <c r="Y16" s="60">
        <v>-100</v>
      </c>
      <c r="Z16" s="61">
        <v>4233800</v>
      </c>
    </row>
    <row r="17" spans="1:26" ht="12.75">
      <c r="A17" s="57" t="s">
        <v>40</v>
      </c>
      <c r="B17" s="18">
        <v>36728515</v>
      </c>
      <c r="C17" s="18">
        <v>0</v>
      </c>
      <c r="D17" s="58">
        <v>74326238</v>
      </c>
      <c r="E17" s="59">
        <v>74326238</v>
      </c>
      <c r="F17" s="59">
        <v>0</v>
      </c>
      <c r="G17" s="59">
        <v>0</v>
      </c>
      <c r="H17" s="59">
        <v>0</v>
      </c>
      <c r="I17" s="59">
        <v>0</v>
      </c>
      <c r="J17" s="59">
        <v>136578</v>
      </c>
      <c r="K17" s="59">
        <v>44676</v>
      </c>
      <c r="L17" s="59">
        <v>902980</v>
      </c>
      <c r="M17" s="59">
        <v>1084234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1084234</v>
      </c>
      <c r="W17" s="59">
        <v>55744749</v>
      </c>
      <c r="X17" s="59">
        <v>-54660515</v>
      </c>
      <c r="Y17" s="60">
        <v>-98.06</v>
      </c>
      <c r="Z17" s="61">
        <v>74326238</v>
      </c>
    </row>
    <row r="18" spans="1:26" ht="12.75">
      <c r="A18" s="68" t="s">
        <v>41</v>
      </c>
      <c r="B18" s="69">
        <f>SUM(B11:B17)</f>
        <v>49057929</v>
      </c>
      <c r="C18" s="69">
        <f>SUM(C11:C17)</f>
        <v>0</v>
      </c>
      <c r="D18" s="70">
        <f aca="true" t="shared" si="1" ref="D18:Z18">SUM(D11:D17)</f>
        <v>222885705</v>
      </c>
      <c r="E18" s="71">
        <f t="shared" si="1"/>
        <v>222885705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253461</v>
      </c>
      <c r="K18" s="71">
        <f t="shared" si="1"/>
        <v>70542</v>
      </c>
      <c r="L18" s="71">
        <f t="shared" si="1"/>
        <v>904091</v>
      </c>
      <c r="M18" s="71">
        <f t="shared" si="1"/>
        <v>1228094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1228094</v>
      </c>
      <c r="W18" s="71">
        <f t="shared" si="1"/>
        <v>167164380</v>
      </c>
      <c r="X18" s="71">
        <f t="shared" si="1"/>
        <v>-165936286</v>
      </c>
      <c r="Y18" s="66">
        <f>+IF(W18&lt;&gt;0,(X18/W18)*100,0)</f>
        <v>-99.26533750790689</v>
      </c>
      <c r="Z18" s="72">
        <f t="shared" si="1"/>
        <v>222885705</v>
      </c>
    </row>
    <row r="19" spans="1:26" ht="12.75">
      <c r="A19" s="68" t="s">
        <v>42</v>
      </c>
      <c r="B19" s="73">
        <f>+B10-B18</f>
        <v>138259042</v>
      </c>
      <c r="C19" s="73">
        <f>+C10-C18</f>
        <v>0</v>
      </c>
      <c r="D19" s="74">
        <f aca="true" t="shared" si="2" ref="D19:Z19">+D10-D18</f>
        <v>7773056</v>
      </c>
      <c r="E19" s="75">
        <f t="shared" si="2"/>
        <v>7773056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11877611</v>
      </c>
      <c r="K19" s="75">
        <f t="shared" si="2"/>
        <v>-20100</v>
      </c>
      <c r="L19" s="75">
        <f t="shared" si="2"/>
        <v>31114237</v>
      </c>
      <c r="M19" s="75">
        <f t="shared" si="2"/>
        <v>42971748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42971748</v>
      </c>
      <c r="W19" s="75">
        <f>IF(E10=E18,0,W10-W18)</f>
        <v>5829687</v>
      </c>
      <c r="X19" s="75">
        <f t="shared" si="2"/>
        <v>37142061</v>
      </c>
      <c r="Y19" s="76">
        <f>+IF(W19&lt;&gt;0,(X19/W19)*100,0)</f>
        <v>637.1192998869408</v>
      </c>
      <c r="Z19" s="77">
        <f t="shared" si="2"/>
        <v>7773056</v>
      </c>
    </row>
    <row r="20" spans="1:26" ht="20.25">
      <c r="A20" s="78" t="s">
        <v>43</v>
      </c>
      <c r="B20" s="79">
        <v>38270463</v>
      </c>
      <c r="C20" s="79">
        <v>0</v>
      </c>
      <c r="D20" s="80">
        <v>37444000</v>
      </c>
      <c r="E20" s="81">
        <v>37444000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28082997</v>
      </c>
      <c r="X20" s="81">
        <v>-28082997</v>
      </c>
      <c r="Y20" s="82">
        <v>-100</v>
      </c>
      <c r="Z20" s="83">
        <v>37444000</v>
      </c>
    </row>
    <row r="21" spans="1:26" ht="41.25">
      <c r="A21" s="84" t="s">
        <v>107</v>
      </c>
      <c r="B21" s="85">
        <v>261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176529766</v>
      </c>
      <c r="C22" s="91">
        <f>SUM(C19:C21)</f>
        <v>0</v>
      </c>
      <c r="D22" s="92">
        <f aca="true" t="shared" si="3" ref="D22:Z22">SUM(D19:D21)</f>
        <v>45217056</v>
      </c>
      <c r="E22" s="93">
        <f t="shared" si="3"/>
        <v>45217056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11877611</v>
      </c>
      <c r="K22" s="93">
        <f t="shared" si="3"/>
        <v>-20100</v>
      </c>
      <c r="L22" s="93">
        <f t="shared" si="3"/>
        <v>31114237</v>
      </c>
      <c r="M22" s="93">
        <f t="shared" si="3"/>
        <v>42971748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42971748</v>
      </c>
      <c r="W22" s="93">
        <f t="shared" si="3"/>
        <v>33912684</v>
      </c>
      <c r="X22" s="93">
        <f t="shared" si="3"/>
        <v>9059064</v>
      </c>
      <c r="Y22" s="94">
        <f>+IF(W22&lt;&gt;0,(X22/W22)*100,0)</f>
        <v>26.712907772207</v>
      </c>
      <c r="Z22" s="95">
        <f t="shared" si="3"/>
        <v>45217056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176529766</v>
      </c>
      <c r="C24" s="73">
        <f>SUM(C22:C23)</f>
        <v>0</v>
      </c>
      <c r="D24" s="74">
        <f aca="true" t="shared" si="4" ref="D24:Z24">SUM(D22:D23)</f>
        <v>45217056</v>
      </c>
      <c r="E24" s="75">
        <f t="shared" si="4"/>
        <v>45217056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11877611</v>
      </c>
      <c r="K24" s="75">
        <f t="shared" si="4"/>
        <v>-20100</v>
      </c>
      <c r="L24" s="75">
        <f t="shared" si="4"/>
        <v>31114237</v>
      </c>
      <c r="M24" s="75">
        <f t="shared" si="4"/>
        <v>42971748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42971748</v>
      </c>
      <c r="W24" s="75">
        <f t="shared" si="4"/>
        <v>33912684</v>
      </c>
      <c r="X24" s="75">
        <f t="shared" si="4"/>
        <v>9059064</v>
      </c>
      <c r="Y24" s="76">
        <f>+IF(W24&lt;&gt;0,(X24/W24)*100,0)</f>
        <v>26.712907772207</v>
      </c>
      <c r="Z24" s="77">
        <f t="shared" si="4"/>
        <v>45217056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20068988</v>
      </c>
      <c r="C27" s="21">
        <v>0</v>
      </c>
      <c r="D27" s="103">
        <v>44671800</v>
      </c>
      <c r="E27" s="104">
        <v>44671800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33503850</v>
      </c>
      <c r="X27" s="104">
        <v>-33503850</v>
      </c>
      <c r="Y27" s="105">
        <v>-100</v>
      </c>
      <c r="Z27" s="106">
        <v>44671800</v>
      </c>
    </row>
    <row r="28" spans="1:26" ht="12.75">
      <c r="A28" s="107" t="s">
        <v>47</v>
      </c>
      <c r="B28" s="18">
        <v>18400973</v>
      </c>
      <c r="C28" s="18">
        <v>0</v>
      </c>
      <c r="D28" s="58">
        <v>36821800</v>
      </c>
      <c r="E28" s="59">
        <v>36821800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27616347</v>
      </c>
      <c r="X28" s="59">
        <v>-27616347</v>
      </c>
      <c r="Y28" s="60">
        <v>-100</v>
      </c>
      <c r="Z28" s="61">
        <v>36821800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7850000</v>
      </c>
      <c r="E31" s="59">
        <v>7850000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5887503</v>
      </c>
      <c r="X31" s="59">
        <v>-5887503</v>
      </c>
      <c r="Y31" s="60">
        <v>-100</v>
      </c>
      <c r="Z31" s="61">
        <v>7850000</v>
      </c>
    </row>
    <row r="32" spans="1:26" ht="12.75">
      <c r="A32" s="68" t="s">
        <v>50</v>
      </c>
      <c r="B32" s="21">
        <f>SUM(B28:B31)</f>
        <v>18400973</v>
      </c>
      <c r="C32" s="21">
        <f>SUM(C28:C31)</f>
        <v>0</v>
      </c>
      <c r="D32" s="103">
        <f aca="true" t="shared" si="5" ref="D32:Z32">SUM(D28:D31)</f>
        <v>44671800</v>
      </c>
      <c r="E32" s="104">
        <f t="shared" si="5"/>
        <v>44671800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33503850</v>
      </c>
      <c r="X32" s="104">
        <f t="shared" si="5"/>
        <v>-33503850</v>
      </c>
      <c r="Y32" s="105">
        <f>+IF(W32&lt;&gt;0,(X32/W32)*100,0)</f>
        <v>-100</v>
      </c>
      <c r="Z32" s="106">
        <f t="shared" si="5"/>
        <v>44671800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275593112</v>
      </c>
      <c r="C35" s="18">
        <v>0</v>
      </c>
      <c r="D35" s="58">
        <v>87421777</v>
      </c>
      <c r="E35" s="59">
        <v>87421777</v>
      </c>
      <c r="F35" s="59">
        <v>0</v>
      </c>
      <c r="G35" s="59">
        <v>0</v>
      </c>
      <c r="H35" s="59">
        <v>0</v>
      </c>
      <c r="I35" s="59">
        <v>0</v>
      </c>
      <c r="J35" s="59">
        <v>13044002</v>
      </c>
      <c r="K35" s="59">
        <v>-13279</v>
      </c>
      <c r="L35" s="59">
        <v>860832593</v>
      </c>
      <c r="M35" s="59">
        <v>873863316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873863316</v>
      </c>
      <c r="W35" s="59">
        <v>65566350</v>
      </c>
      <c r="X35" s="59">
        <v>808296966</v>
      </c>
      <c r="Y35" s="60">
        <v>1232.79</v>
      </c>
      <c r="Z35" s="61">
        <v>87421777</v>
      </c>
    </row>
    <row r="36" spans="1:26" ht="12.75">
      <c r="A36" s="57" t="s">
        <v>53</v>
      </c>
      <c r="B36" s="18">
        <v>927287732</v>
      </c>
      <c r="C36" s="18">
        <v>0</v>
      </c>
      <c r="D36" s="58">
        <v>823360973</v>
      </c>
      <c r="E36" s="59">
        <v>823360973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2781863196</v>
      </c>
      <c r="M36" s="59">
        <v>2781863196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2781863196</v>
      </c>
      <c r="W36" s="59">
        <v>617520762</v>
      </c>
      <c r="X36" s="59">
        <v>2164342434</v>
      </c>
      <c r="Y36" s="60">
        <v>350.49</v>
      </c>
      <c r="Z36" s="61">
        <v>823360973</v>
      </c>
    </row>
    <row r="37" spans="1:26" ht="12.75">
      <c r="A37" s="57" t="s">
        <v>54</v>
      </c>
      <c r="B37" s="18">
        <v>526304444</v>
      </c>
      <c r="C37" s="18">
        <v>0</v>
      </c>
      <c r="D37" s="58">
        <v>87363186</v>
      </c>
      <c r="E37" s="59">
        <v>87363186</v>
      </c>
      <c r="F37" s="59">
        <v>0</v>
      </c>
      <c r="G37" s="59">
        <v>0</v>
      </c>
      <c r="H37" s="59">
        <v>0</v>
      </c>
      <c r="I37" s="59">
        <v>0</v>
      </c>
      <c r="J37" s="59">
        <v>1166393</v>
      </c>
      <c r="K37" s="59">
        <v>6821</v>
      </c>
      <c r="L37" s="59">
        <v>1581797474</v>
      </c>
      <c r="M37" s="59">
        <v>1582970688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1582970688</v>
      </c>
      <c r="W37" s="59">
        <v>65522385</v>
      </c>
      <c r="X37" s="59">
        <v>1517448303</v>
      </c>
      <c r="Y37" s="60">
        <v>2315.92</v>
      </c>
      <c r="Z37" s="61">
        <v>87363186</v>
      </c>
    </row>
    <row r="38" spans="1:26" ht="12.75">
      <c r="A38" s="57" t="s">
        <v>55</v>
      </c>
      <c r="B38" s="18">
        <v>27890354</v>
      </c>
      <c r="C38" s="18">
        <v>0</v>
      </c>
      <c r="D38" s="58">
        <v>16735103</v>
      </c>
      <c r="E38" s="59">
        <v>16735103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83671063</v>
      </c>
      <c r="M38" s="59">
        <v>83671063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83671063</v>
      </c>
      <c r="W38" s="59">
        <v>12551319</v>
      </c>
      <c r="X38" s="59">
        <v>71119744</v>
      </c>
      <c r="Y38" s="60">
        <v>566.63</v>
      </c>
      <c r="Z38" s="61">
        <v>16735103</v>
      </c>
    </row>
    <row r="39" spans="1:26" ht="12.75">
      <c r="A39" s="57" t="s">
        <v>56</v>
      </c>
      <c r="B39" s="18">
        <v>600948506</v>
      </c>
      <c r="C39" s="18">
        <v>0</v>
      </c>
      <c r="D39" s="58">
        <v>806684461</v>
      </c>
      <c r="E39" s="59">
        <v>806684461</v>
      </c>
      <c r="F39" s="59">
        <v>0</v>
      </c>
      <c r="G39" s="59">
        <v>0</v>
      </c>
      <c r="H39" s="59">
        <v>0</v>
      </c>
      <c r="I39" s="59">
        <v>0</v>
      </c>
      <c r="J39" s="59">
        <v>11877608</v>
      </c>
      <c r="K39" s="59">
        <v>-20100</v>
      </c>
      <c r="L39" s="59">
        <v>1977227253</v>
      </c>
      <c r="M39" s="59">
        <v>1989084761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1989084761</v>
      </c>
      <c r="W39" s="59">
        <v>605013345</v>
      </c>
      <c r="X39" s="59">
        <v>1384071416</v>
      </c>
      <c r="Y39" s="60">
        <v>228.77</v>
      </c>
      <c r="Z39" s="61">
        <v>806684461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-47987279</v>
      </c>
      <c r="C42" s="18">
        <v>0</v>
      </c>
      <c r="D42" s="58">
        <v>-196661905</v>
      </c>
      <c r="E42" s="59">
        <v>-196661905</v>
      </c>
      <c r="F42" s="59">
        <v>0</v>
      </c>
      <c r="G42" s="59">
        <v>0</v>
      </c>
      <c r="H42" s="59">
        <v>0</v>
      </c>
      <c r="I42" s="59">
        <v>0</v>
      </c>
      <c r="J42" s="59">
        <v>-163461</v>
      </c>
      <c r="K42" s="59">
        <v>-70542</v>
      </c>
      <c r="L42" s="59">
        <v>-904091</v>
      </c>
      <c r="M42" s="59">
        <v>-1138094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-1138094</v>
      </c>
      <c r="W42" s="59">
        <v>-147496527</v>
      </c>
      <c r="X42" s="59">
        <v>146358433</v>
      </c>
      <c r="Y42" s="60">
        <v>-99.23</v>
      </c>
      <c r="Z42" s="61">
        <v>-196661905</v>
      </c>
    </row>
    <row r="43" spans="1:26" ht="12.75">
      <c r="A43" s="57" t="s">
        <v>59</v>
      </c>
      <c r="B43" s="18">
        <v>-636500</v>
      </c>
      <c r="C43" s="18">
        <v>444500</v>
      </c>
      <c r="D43" s="58">
        <v>192000</v>
      </c>
      <c r="E43" s="59">
        <v>0</v>
      </c>
      <c r="F43" s="59">
        <v>37038</v>
      </c>
      <c r="G43" s="59">
        <v>0</v>
      </c>
      <c r="H43" s="59">
        <v>0</v>
      </c>
      <c r="I43" s="59">
        <v>37038</v>
      </c>
      <c r="J43" s="59">
        <v>0</v>
      </c>
      <c r="K43" s="59">
        <v>0</v>
      </c>
      <c r="L43" s="59">
        <v>-1909500</v>
      </c>
      <c r="M43" s="59">
        <v>-1909500</v>
      </c>
      <c r="N43" s="59">
        <v>1909500</v>
      </c>
      <c r="O43" s="59">
        <v>0</v>
      </c>
      <c r="P43" s="59">
        <v>0</v>
      </c>
      <c r="Q43" s="59">
        <v>1909500</v>
      </c>
      <c r="R43" s="59">
        <v>0</v>
      </c>
      <c r="S43" s="59">
        <v>0</v>
      </c>
      <c r="T43" s="59">
        <v>0</v>
      </c>
      <c r="U43" s="59">
        <v>0</v>
      </c>
      <c r="V43" s="59">
        <v>37038</v>
      </c>
      <c r="W43" s="59">
        <v>143997</v>
      </c>
      <c r="X43" s="59">
        <v>-106959</v>
      </c>
      <c r="Y43" s="60">
        <v>-74.28</v>
      </c>
      <c r="Z43" s="61">
        <v>0</v>
      </c>
    </row>
    <row r="44" spans="1:26" ht="12.75">
      <c r="A44" s="57" t="s">
        <v>60</v>
      </c>
      <c r="B44" s="18">
        <v>1505059</v>
      </c>
      <c r="C44" s="18">
        <v>-565972</v>
      </c>
      <c r="D44" s="58">
        <v>-941023</v>
      </c>
      <c r="E44" s="59">
        <v>0</v>
      </c>
      <c r="F44" s="59">
        <v>-47179</v>
      </c>
      <c r="G44" s="59">
        <v>0</v>
      </c>
      <c r="H44" s="59">
        <v>0</v>
      </c>
      <c r="I44" s="59">
        <v>-47179</v>
      </c>
      <c r="J44" s="59">
        <v>2340</v>
      </c>
      <c r="K44" s="59">
        <v>-2340</v>
      </c>
      <c r="L44" s="59">
        <v>4520985</v>
      </c>
      <c r="M44" s="59">
        <v>4520985</v>
      </c>
      <c r="N44" s="59">
        <v>-4520985</v>
      </c>
      <c r="O44" s="59">
        <v>0</v>
      </c>
      <c r="P44" s="59">
        <v>0</v>
      </c>
      <c r="Q44" s="59">
        <v>-4520985</v>
      </c>
      <c r="R44" s="59">
        <v>0</v>
      </c>
      <c r="S44" s="59">
        <v>0</v>
      </c>
      <c r="T44" s="59">
        <v>0</v>
      </c>
      <c r="U44" s="59">
        <v>0</v>
      </c>
      <c r="V44" s="59">
        <v>-47179</v>
      </c>
      <c r="W44" s="59">
        <v>-705779</v>
      </c>
      <c r="X44" s="59">
        <v>658600</v>
      </c>
      <c r="Y44" s="60">
        <v>-93.32</v>
      </c>
      <c r="Z44" s="61">
        <v>0</v>
      </c>
    </row>
    <row r="45" spans="1:26" ht="12.75">
      <c r="A45" s="68" t="s">
        <v>61</v>
      </c>
      <c r="B45" s="21">
        <v>-44146924</v>
      </c>
      <c r="C45" s="21">
        <v>-121472</v>
      </c>
      <c r="D45" s="103">
        <v>-194011131</v>
      </c>
      <c r="E45" s="104">
        <v>-193262108</v>
      </c>
      <c r="F45" s="104">
        <v>-10141</v>
      </c>
      <c r="G45" s="104">
        <f>+F45+G42+G43+G44+G83</f>
        <v>-10141</v>
      </c>
      <c r="H45" s="104">
        <f>+G45+H42+H43+H44+H83</f>
        <v>-10141</v>
      </c>
      <c r="I45" s="104">
        <f>+H45</f>
        <v>-10141</v>
      </c>
      <c r="J45" s="104">
        <f>+H45+J42+J43+J44+J83</f>
        <v>-171262</v>
      </c>
      <c r="K45" s="104">
        <f>+J45+K42+K43+K44+K83</f>
        <v>-244144</v>
      </c>
      <c r="L45" s="104">
        <f>+K45+L42+L43+L44+L83</f>
        <v>17057531</v>
      </c>
      <c r="M45" s="104">
        <f>+L45</f>
        <v>17057531</v>
      </c>
      <c r="N45" s="104">
        <f>+L45+N42+N43+N44+N83</f>
        <v>14446046</v>
      </c>
      <c r="O45" s="104">
        <f>+N45+O42+O43+O44+O83</f>
        <v>14446046</v>
      </c>
      <c r="P45" s="104">
        <f>+O45+P42+P43+P44+P83</f>
        <v>14446046</v>
      </c>
      <c r="Q45" s="104">
        <f>+P45</f>
        <v>14446046</v>
      </c>
      <c r="R45" s="104">
        <f>+P45+R42+R43+R44+R83</f>
        <v>14446046</v>
      </c>
      <c r="S45" s="104">
        <f>+R45+S42+S43+S44+S83</f>
        <v>14446046</v>
      </c>
      <c r="T45" s="104">
        <f>+S45+T42+T43+T44+T83</f>
        <v>14446046</v>
      </c>
      <c r="U45" s="104">
        <f>+T45</f>
        <v>14446046</v>
      </c>
      <c r="V45" s="104">
        <f>+U45</f>
        <v>14446046</v>
      </c>
      <c r="W45" s="104">
        <f>+W83+W42+W43+W44</f>
        <v>-147774992</v>
      </c>
      <c r="X45" s="104">
        <f>+V45-W45</f>
        <v>162221038</v>
      </c>
      <c r="Y45" s="105">
        <f>+IF(W45&lt;&gt;0,+(X45/W45)*100,0)</f>
        <v>-109.77570413267219</v>
      </c>
      <c r="Z45" s="106">
        <v>-193262108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14362780</v>
      </c>
      <c r="C68" s="18">
        <v>0</v>
      </c>
      <c r="D68" s="19">
        <v>19374082</v>
      </c>
      <c r="E68" s="20">
        <v>19374082</v>
      </c>
      <c r="F68" s="20">
        <v>0</v>
      </c>
      <c r="G68" s="20">
        <v>0</v>
      </c>
      <c r="H68" s="20">
        <v>0</v>
      </c>
      <c r="I68" s="20">
        <v>0</v>
      </c>
      <c r="J68" s="20">
        <v>1777953</v>
      </c>
      <c r="K68" s="20">
        <v>0</v>
      </c>
      <c r="L68" s="20">
        <v>0</v>
      </c>
      <c r="M68" s="20">
        <v>1777953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1777953</v>
      </c>
      <c r="W68" s="20">
        <v>14530563</v>
      </c>
      <c r="X68" s="20">
        <v>0</v>
      </c>
      <c r="Y68" s="19">
        <v>0</v>
      </c>
      <c r="Z68" s="22">
        <v>19374082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5407</v>
      </c>
      <c r="C70" s="18">
        <v>0</v>
      </c>
      <c r="D70" s="19">
        <v>30995</v>
      </c>
      <c r="E70" s="20">
        <v>30995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23247</v>
      </c>
      <c r="X70" s="20">
        <v>0</v>
      </c>
      <c r="Y70" s="19">
        <v>0</v>
      </c>
      <c r="Z70" s="22">
        <v>30995</v>
      </c>
    </row>
    <row r="71" spans="1:26" ht="12.75" hidden="1">
      <c r="A71" s="38" t="s">
        <v>67</v>
      </c>
      <c r="B71" s="18">
        <v>28766125</v>
      </c>
      <c r="C71" s="18">
        <v>0</v>
      </c>
      <c r="D71" s="19">
        <v>43370940</v>
      </c>
      <c r="E71" s="20">
        <v>43370940</v>
      </c>
      <c r="F71" s="20">
        <v>0</v>
      </c>
      <c r="G71" s="20">
        <v>0</v>
      </c>
      <c r="H71" s="20">
        <v>0</v>
      </c>
      <c r="I71" s="20">
        <v>0</v>
      </c>
      <c r="J71" s="20">
        <v>3778424</v>
      </c>
      <c r="K71" s="20">
        <v>2273</v>
      </c>
      <c r="L71" s="20">
        <v>3878</v>
      </c>
      <c r="M71" s="20">
        <v>3784575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3784575</v>
      </c>
      <c r="W71" s="20">
        <v>32528205</v>
      </c>
      <c r="X71" s="20">
        <v>0</v>
      </c>
      <c r="Y71" s="19">
        <v>0</v>
      </c>
      <c r="Z71" s="22">
        <v>43370940</v>
      </c>
    </row>
    <row r="72" spans="1:26" ht="12.75" hidden="1">
      <c r="A72" s="38" t="s">
        <v>68</v>
      </c>
      <c r="B72" s="18">
        <v>10937333</v>
      </c>
      <c r="C72" s="18">
        <v>0</v>
      </c>
      <c r="D72" s="19">
        <v>19791180</v>
      </c>
      <c r="E72" s="20">
        <v>19791180</v>
      </c>
      <c r="F72" s="20">
        <v>0</v>
      </c>
      <c r="G72" s="20">
        <v>0</v>
      </c>
      <c r="H72" s="20">
        <v>0</v>
      </c>
      <c r="I72" s="20">
        <v>0</v>
      </c>
      <c r="J72" s="20">
        <v>1735691</v>
      </c>
      <c r="K72" s="20">
        <v>0</v>
      </c>
      <c r="L72" s="20">
        <v>0</v>
      </c>
      <c r="M72" s="20">
        <v>1735691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1735691</v>
      </c>
      <c r="W72" s="20">
        <v>14843385</v>
      </c>
      <c r="X72" s="20">
        <v>0</v>
      </c>
      <c r="Y72" s="19">
        <v>0</v>
      </c>
      <c r="Z72" s="22">
        <v>19791180</v>
      </c>
    </row>
    <row r="73" spans="1:26" ht="12.75" hidden="1">
      <c r="A73" s="38" t="s">
        <v>69</v>
      </c>
      <c r="B73" s="18">
        <v>9674197</v>
      </c>
      <c r="C73" s="18">
        <v>0</v>
      </c>
      <c r="D73" s="19">
        <v>14429623</v>
      </c>
      <c r="E73" s="20">
        <v>14429623</v>
      </c>
      <c r="F73" s="20">
        <v>0</v>
      </c>
      <c r="G73" s="20">
        <v>0</v>
      </c>
      <c r="H73" s="20">
        <v>0</v>
      </c>
      <c r="I73" s="20">
        <v>0</v>
      </c>
      <c r="J73" s="20">
        <v>1299500</v>
      </c>
      <c r="K73" s="20">
        <v>0</v>
      </c>
      <c r="L73" s="20">
        <v>0</v>
      </c>
      <c r="M73" s="20">
        <v>1299500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1299500</v>
      </c>
      <c r="W73" s="20">
        <v>10822221</v>
      </c>
      <c r="X73" s="20">
        <v>0</v>
      </c>
      <c r="Y73" s="19">
        <v>0</v>
      </c>
      <c r="Z73" s="22">
        <v>14429623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25600313</v>
      </c>
      <c r="C75" s="27">
        <v>0</v>
      </c>
      <c r="D75" s="28">
        <v>27904159</v>
      </c>
      <c r="E75" s="29">
        <v>27904159</v>
      </c>
      <c r="F75" s="29">
        <v>0</v>
      </c>
      <c r="G75" s="29">
        <v>0</v>
      </c>
      <c r="H75" s="29">
        <v>0</v>
      </c>
      <c r="I75" s="29">
        <v>0</v>
      </c>
      <c r="J75" s="29">
        <v>3526669</v>
      </c>
      <c r="K75" s="29">
        <v>9260</v>
      </c>
      <c r="L75" s="29">
        <v>16744</v>
      </c>
      <c r="M75" s="29">
        <v>3552673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3552673</v>
      </c>
      <c r="W75" s="29">
        <v>20928123</v>
      </c>
      <c r="X75" s="29">
        <v>0</v>
      </c>
      <c r="Y75" s="28">
        <v>0</v>
      </c>
      <c r="Z75" s="30">
        <v>27904159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2971796</v>
      </c>
      <c r="C83" s="18"/>
      <c r="D83" s="19">
        <v>3399797</v>
      </c>
      <c r="E83" s="20">
        <v>3399797</v>
      </c>
      <c r="F83" s="20"/>
      <c r="G83" s="20"/>
      <c r="H83" s="20"/>
      <c r="I83" s="20"/>
      <c r="J83" s="20"/>
      <c r="K83" s="20"/>
      <c r="L83" s="20">
        <v>15594281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283317</v>
      </c>
      <c r="X83" s="20"/>
      <c r="Y83" s="19"/>
      <c r="Z83" s="22">
        <v>3399797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8264278</v>
      </c>
      <c r="C7" s="18">
        <v>0</v>
      </c>
      <c r="D7" s="58">
        <v>7000000</v>
      </c>
      <c r="E7" s="59">
        <v>8500000</v>
      </c>
      <c r="F7" s="59">
        <v>303969</v>
      </c>
      <c r="G7" s="59">
        <v>314016</v>
      </c>
      <c r="H7" s="59">
        <v>253716</v>
      </c>
      <c r="I7" s="59">
        <v>871701</v>
      </c>
      <c r="J7" s="59">
        <v>191064</v>
      </c>
      <c r="K7" s="59">
        <v>126272</v>
      </c>
      <c r="L7" s="59">
        <v>2956942</v>
      </c>
      <c r="M7" s="59">
        <v>3274278</v>
      </c>
      <c r="N7" s="59">
        <v>236083</v>
      </c>
      <c r="O7" s="59">
        <v>170456</v>
      </c>
      <c r="P7" s="59">
        <v>197317</v>
      </c>
      <c r="Q7" s="59">
        <v>603856</v>
      </c>
      <c r="R7" s="59">
        <v>0</v>
      </c>
      <c r="S7" s="59">
        <v>0</v>
      </c>
      <c r="T7" s="59">
        <v>0</v>
      </c>
      <c r="U7" s="59">
        <v>0</v>
      </c>
      <c r="V7" s="59">
        <v>4749835</v>
      </c>
      <c r="W7" s="59">
        <v>6374997</v>
      </c>
      <c r="X7" s="59">
        <v>-1625162</v>
      </c>
      <c r="Y7" s="60">
        <v>-25.49</v>
      </c>
      <c r="Z7" s="61">
        <v>8500000</v>
      </c>
    </row>
    <row r="8" spans="1:26" ht="12.75">
      <c r="A8" s="57" t="s">
        <v>34</v>
      </c>
      <c r="B8" s="18">
        <v>148353320</v>
      </c>
      <c r="C8" s="18">
        <v>0</v>
      </c>
      <c r="D8" s="58">
        <v>11385000</v>
      </c>
      <c r="E8" s="59">
        <v>17685000</v>
      </c>
      <c r="F8" s="59">
        <v>1000000</v>
      </c>
      <c r="G8" s="59">
        <v>1000000</v>
      </c>
      <c r="H8" s="59">
        <v>0</v>
      </c>
      <c r="I8" s="59">
        <v>2000000</v>
      </c>
      <c r="J8" s="59">
        <v>2000000</v>
      </c>
      <c r="K8" s="59">
        <v>0</v>
      </c>
      <c r="L8" s="59">
        <v>0</v>
      </c>
      <c r="M8" s="59">
        <v>2000000</v>
      </c>
      <c r="N8" s="59">
        <v>0</v>
      </c>
      <c r="O8" s="59">
        <v>0</v>
      </c>
      <c r="P8" s="59">
        <v>3000000</v>
      </c>
      <c r="Q8" s="59">
        <v>3000000</v>
      </c>
      <c r="R8" s="59">
        <v>0</v>
      </c>
      <c r="S8" s="59">
        <v>0</v>
      </c>
      <c r="T8" s="59">
        <v>0</v>
      </c>
      <c r="U8" s="59">
        <v>0</v>
      </c>
      <c r="V8" s="59">
        <v>7000000</v>
      </c>
      <c r="W8" s="59">
        <v>13263741</v>
      </c>
      <c r="X8" s="59">
        <v>-6263741</v>
      </c>
      <c r="Y8" s="60">
        <v>-47.22</v>
      </c>
      <c r="Z8" s="61">
        <v>17685000</v>
      </c>
    </row>
    <row r="9" spans="1:26" ht="12.75">
      <c r="A9" s="57" t="s">
        <v>35</v>
      </c>
      <c r="B9" s="18">
        <v>832161</v>
      </c>
      <c r="C9" s="18">
        <v>0</v>
      </c>
      <c r="D9" s="58">
        <v>144878000</v>
      </c>
      <c r="E9" s="59">
        <v>145324893</v>
      </c>
      <c r="F9" s="59">
        <v>64573259</v>
      </c>
      <c r="G9" s="59">
        <v>650100</v>
      </c>
      <c r="H9" s="59">
        <v>60697</v>
      </c>
      <c r="I9" s="59">
        <v>65284056</v>
      </c>
      <c r="J9" s="59">
        <v>62799</v>
      </c>
      <c r="K9" s="59">
        <v>65449</v>
      </c>
      <c r="L9" s="59">
        <v>50427512</v>
      </c>
      <c r="M9" s="59">
        <v>50555760</v>
      </c>
      <c r="N9" s="59">
        <v>41090</v>
      </c>
      <c r="O9" s="59">
        <v>2880</v>
      </c>
      <c r="P9" s="59">
        <v>38643180</v>
      </c>
      <c r="Q9" s="59">
        <v>38687150</v>
      </c>
      <c r="R9" s="59">
        <v>0</v>
      </c>
      <c r="S9" s="59">
        <v>0</v>
      </c>
      <c r="T9" s="59">
        <v>0</v>
      </c>
      <c r="U9" s="59">
        <v>0</v>
      </c>
      <c r="V9" s="59">
        <v>154526966</v>
      </c>
      <c r="W9" s="59">
        <v>108993654</v>
      </c>
      <c r="X9" s="59">
        <v>45533312</v>
      </c>
      <c r="Y9" s="60">
        <v>41.78</v>
      </c>
      <c r="Z9" s="61">
        <v>145324893</v>
      </c>
    </row>
    <row r="10" spans="1:26" ht="20.25">
      <c r="A10" s="62" t="s">
        <v>105</v>
      </c>
      <c r="B10" s="63">
        <f>SUM(B5:B9)</f>
        <v>157449759</v>
      </c>
      <c r="C10" s="63">
        <f>SUM(C5:C9)</f>
        <v>0</v>
      </c>
      <c r="D10" s="64">
        <f aca="true" t="shared" si="0" ref="D10:Z10">SUM(D5:D9)</f>
        <v>163263000</v>
      </c>
      <c r="E10" s="65">
        <f t="shared" si="0"/>
        <v>171509893</v>
      </c>
      <c r="F10" s="65">
        <f t="shared" si="0"/>
        <v>65877228</v>
      </c>
      <c r="G10" s="65">
        <f t="shared" si="0"/>
        <v>1964116</v>
      </c>
      <c r="H10" s="65">
        <f t="shared" si="0"/>
        <v>314413</v>
      </c>
      <c r="I10" s="65">
        <f t="shared" si="0"/>
        <v>68155757</v>
      </c>
      <c r="J10" s="65">
        <f t="shared" si="0"/>
        <v>2253863</v>
      </c>
      <c r="K10" s="65">
        <f t="shared" si="0"/>
        <v>191721</v>
      </c>
      <c r="L10" s="65">
        <f t="shared" si="0"/>
        <v>53384454</v>
      </c>
      <c r="M10" s="65">
        <f t="shared" si="0"/>
        <v>55830038</v>
      </c>
      <c r="N10" s="65">
        <f t="shared" si="0"/>
        <v>277173</v>
      </c>
      <c r="O10" s="65">
        <f t="shared" si="0"/>
        <v>173336</v>
      </c>
      <c r="P10" s="65">
        <f t="shared" si="0"/>
        <v>41840497</v>
      </c>
      <c r="Q10" s="65">
        <f t="shared" si="0"/>
        <v>42291006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166276801</v>
      </c>
      <c r="W10" s="65">
        <f t="shared" si="0"/>
        <v>128632392</v>
      </c>
      <c r="X10" s="65">
        <f t="shared" si="0"/>
        <v>37644409</v>
      </c>
      <c r="Y10" s="66">
        <f>+IF(W10&lt;&gt;0,(X10/W10)*100,0)</f>
        <v>29.265108433962727</v>
      </c>
      <c r="Z10" s="67">
        <f t="shared" si="0"/>
        <v>171509893</v>
      </c>
    </row>
    <row r="11" spans="1:26" ht="12.75">
      <c r="A11" s="57" t="s">
        <v>36</v>
      </c>
      <c r="B11" s="18">
        <v>97244432</v>
      </c>
      <c r="C11" s="18">
        <v>0</v>
      </c>
      <c r="D11" s="58">
        <v>110164000</v>
      </c>
      <c r="E11" s="59">
        <v>111136490</v>
      </c>
      <c r="F11" s="59">
        <v>8820115</v>
      </c>
      <c r="G11" s="59">
        <v>8100790</v>
      </c>
      <c r="H11" s="59">
        <v>8156691</v>
      </c>
      <c r="I11" s="59">
        <v>25077596</v>
      </c>
      <c r="J11" s="59">
        <v>7894768</v>
      </c>
      <c r="K11" s="59">
        <v>8092430</v>
      </c>
      <c r="L11" s="59">
        <v>7710832</v>
      </c>
      <c r="M11" s="59">
        <v>23698030</v>
      </c>
      <c r="N11" s="59">
        <v>7816154</v>
      </c>
      <c r="O11" s="59">
        <v>7866138</v>
      </c>
      <c r="P11" s="59">
        <v>7755340</v>
      </c>
      <c r="Q11" s="59">
        <v>23437632</v>
      </c>
      <c r="R11" s="59">
        <v>0</v>
      </c>
      <c r="S11" s="59">
        <v>0</v>
      </c>
      <c r="T11" s="59">
        <v>0</v>
      </c>
      <c r="U11" s="59">
        <v>0</v>
      </c>
      <c r="V11" s="59">
        <v>72213258</v>
      </c>
      <c r="W11" s="59">
        <v>83352141</v>
      </c>
      <c r="X11" s="59">
        <v>-11138883</v>
      </c>
      <c r="Y11" s="60">
        <v>-13.36</v>
      </c>
      <c r="Z11" s="61">
        <v>111136490</v>
      </c>
    </row>
    <row r="12" spans="1:26" ht="12.75">
      <c r="A12" s="57" t="s">
        <v>37</v>
      </c>
      <c r="B12" s="18">
        <v>7630827</v>
      </c>
      <c r="C12" s="18">
        <v>0</v>
      </c>
      <c r="D12" s="58">
        <v>8396000</v>
      </c>
      <c r="E12" s="59">
        <v>8396000</v>
      </c>
      <c r="F12" s="59">
        <v>595962</v>
      </c>
      <c r="G12" s="59">
        <v>626271</v>
      </c>
      <c r="H12" s="59">
        <v>633697</v>
      </c>
      <c r="I12" s="59">
        <v>1855930</v>
      </c>
      <c r="J12" s="59">
        <v>624149</v>
      </c>
      <c r="K12" s="59">
        <v>634757</v>
      </c>
      <c r="L12" s="59">
        <v>632635</v>
      </c>
      <c r="M12" s="59">
        <v>1891541</v>
      </c>
      <c r="N12" s="59">
        <v>608237</v>
      </c>
      <c r="O12" s="59">
        <v>637939</v>
      </c>
      <c r="P12" s="59">
        <v>633696</v>
      </c>
      <c r="Q12" s="59">
        <v>1879872</v>
      </c>
      <c r="R12" s="59">
        <v>0</v>
      </c>
      <c r="S12" s="59">
        <v>0</v>
      </c>
      <c r="T12" s="59">
        <v>0</v>
      </c>
      <c r="U12" s="59">
        <v>0</v>
      </c>
      <c r="V12" s="59">
        <v>5627343</v>
      </c>
      <c r="W12" s="59">
        <v>6296976</v>
      </c>
      <c r="X12" s="59">
        <v>-669633</v>
      </c>
      <c r="Y12" s="60">
        <v>-10.63</v>
      </c>
      <c r="Z12" s="61">
        <v>8396000</v>
      </c>
    </row>
    <row r="13" spans="1:26" ht="12.75">
      <c r="A13" s="57" t="s">
        <v>106</v>
      </c>
      <c r="B13" s="18">
        <v>5486585</v>
      </c>
      <c r="C13" s="18">
        <v>0</v>
      </c>
      <c r="D13" s="58">
        <v>2620000</v>
      </c>
      <c r="E13" s="59">
        <v>4620000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3464982</v>
      </c>
      <c r="X13" s="59">
        <v>-3464982</v>
      </c>
      <c r="Y13" s="60">
        <v>-100</v>
      </c>
      <c r="Z13" s="61">
        <v>4620000</v>
      </c>
    </row>
    <row r="14" spans="1:26" ht="12.75">
      <c r="A14" s="57" t="s">
        <v>38</v>
      </c>
      <c r="B14" s="18">
        <v>173467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1802468</v>
      </c>
      <c r="C15" s="18">
        <v>0</v>
      </c>
      <c r="D15" s="58">
        <v>1754000</v>
      </c>
      <c r="E15" s="59">
        <v>2019000</v>
      </c>
      <c r="F15" s="59">
        <v>169750</v>
      </c>
      <c r="G15" s="59">
        <v>161420</v>
      </c>
      <c r="H15" s="59">
        <v>1968</v>
      </c>
      <c r="I15" s="59">
        <v>333138</v>
      </c>
      <c r="J15" s="59">
        <v>321400</v>
      </c>
      <c r="K15" s="59">
        <v>196731</v>
      </c>
      <c r="L15" s="59">
        <v>248252</v>
      </c>
      <c r="M15" s="59">
        <v>766383</v>
      </c>
      <c r="N15" s="59">
        <v>200372</v>
      </c>
      <c r="O15" s="59">
        <v>214878</v>
      </c>
      <c r="P15" s="59">
        <v>62780</v>
      </c>
      <c r="Q15" s="59">
        <v>478030</v>
      </c>
      <c r="R15" s="59">
        <v>0</v>
      </c>
      <c r="S15" s="59">
        <v>0</v>
      </c>
      <c r="T15" s="59">
        <v>0</v>
      </c>
      <c r="U15" s="59">
        <v>0</v>
      </c>
      <c r="V15" s="59">
        <v>1577551</v>
      </c>
      <c r="W15" s="59">
        <v>1514205</v>
      </c>
      <c r="X15" s="59">
        <v>63346</v>
      </c>
      <c r="Y15" s="60">
        <v>4.18</v>
      </c>
      <c r="Z15" s="61">
        <v>2019000</v>
      </c>
    </row>
    <row r="16" spans="1:26" ht="12.75">
      <c r="A16" s="57" t="s">
        <v>34</v>
      </c>
      <c r="B16" s="18">
        <v>8183548</v>
      </c>
      <c r="C16" s="18">
        <v>0</v>
      </c>
      <c r="D16" s="58">
        <v>3110000</v>
      </c>
      <c r="E16" s="59">
        <v>4280000</v>
      </c>
      <c r="F16" s="59">
        <v>349167</v>
      </c>
      <c r="G16" s="59">
        <v>307639</v>
      </c>
      <c r="H16" s="59">
        <v>187988</v>
      </c>
      <c r="I16" s="59">
        <v>844794</v>
      </c>
      <c r="J16" s="59">
        <v>204074</v>
      </c>
      <c r="K16" s="59">
        <v>83345</v>
      </c>
      <c r="L16" s="59">
        <v>906409</v>
      </c>
      <c r="M16" s="59">
        <v>1193828</v>
      </c>
      <c r="N16" s="59">
        <v>-24402</v>
      </c>
      <c r="O16" s="59">
        <v>260837</v>
      </c>
      <c r="P16" s="59">
        <v>198177</v>
      </c>
      <c r="Q16" s="59">
        <v>434612</v>
      </c>
      <c r="R16" s="59">
        <v>0</v>
      </c>
      <c r="S16" s="59">
        <v>0</v>
      </c>
      <c r="T16" s="59">
        <v>0</v>
      </c>
      <c r="U16" s="59">
        <v>0</v>
      </c>
      <c r="V16" s="59">
        <v>2473234</v>
      </c>
      <c r="W16" s="59">
        <v>3209985</v>
      </c>
      <c r="X16" s="59">
        <v>-736751</v>
      </c>
      <c r="Y16" s="60">
        <v>-22.95</v>
      </c>
      <c r="Z16" s="61">
        <v>4280000</v>
      </c>
    </row>
    <row r="17" spans="1:26" ht="12.75">
      <c r="A17" s="57" t="s">
        <v>40</v>
      </c>
      <c r="B17" s="18">
        <v>37399863</v>
      </c>
      <c r="C17" s="18">
        <v>0</v>
      </c>
      <c r="D17" s="58">
        <v>41368000</v>
      </c>
      <c r="E17" s="59">
        <v>56803000</v>
      </c>
      <c r="F17" s="59">
        <v>2816647</v>
      </c>
      <c r="G17" s="59">
        <v>4714468</v>
      </c>
      <c r="H17" s="59">
        <v>3900210</v>
      </c>
      <c r="I17" s="59">
        <v>11431325</v>
      </c>
      <c r="J17" s="59">
        <v>8892997</v>
      </c>
      <c r="K17" s="59">
        <v>3166945</v>
      </c>
      <c r="L17" s="59">
        <v>5491309</v>
      </c>
      <c r="M17" s="59">
        <v>17551251</v>
      </c>
      <c r="N17" s="59">
        <v>1730683</v>
      </c>
      <c r="O17" s="59">
        <v>2193209</v>
      </c>
      <c r="P17" s="59">
        <v>3236686</v>
      </c>
      <c r="Q17" s="59">
        <v>7160578</v>
      </c>
      <c r="R17" s="59">
        <v>0</v>
      </c>
      <c r="S17" s="59">
        <v>0</v>
      </c>
      <c r="T17" s="59">
        <v>0</v>
      </c>
      <c r="U17" s="59">
        <v>0</v>
      </c>
      <c r="V17" s="59">
        <v>36143154</v>
      </c>
      <c r="W17" s="59">
        <v>42601662</v>
      </c>
      <c r="X17" s="59">
        <v>-6458508</v>
      </c>
      <c r="Y17" s="60">
        <v>-15.16</v>
      </c>
      <c r="Z17" s="61">
        <v>56803000</v>
      </c>
    </row>
    <row r="18" spans="1:26" ht="12.75">
      <c r="A18" s="68" t="s">
        <v>41</v>
      </c>
      <c r="B18" s="69">
        <f>SUM(B11:B17)</f>
        <v>157921190</v>
      </c>
      <c r="C18" s="69">
        <f>SUM(C11:C17)</f>
        <v>0</v>
      </c>
      <c r="D18" s="70">
        <f aca="true" t="shared" si="1" ref="D18:Z18">SUM(D11:D17)</f>
        <v>167412000</v>
      </c>
      <c r="E18" s="71">
        <f t="shared" si="1"/>
        <v>187254490</v>
      </c>
      <c r="F18" s="71">
        <f t="shared" si="1"/>
        <v>12751641</v>
      </c>
      <c r="G18" s="71">
        <f t="shared" si="1"/>
        <v>13910588</v>
      </c>
      <c r="H18" s="71">
        <f t="shared" si="1"/>
        <v>12880554</v>
      </c>
      <c r="I18" s="71">
        <f t="shared" si="1"/>
        <v>39542783</v>
      </c>
      <c r="J18" s="71">
        <f t="shared" si="1"/>
        <v>17937388</v>
      </c>
      <c r="K18" s="71">
        <f t="shared" si="1"/>
        <v>12174208</v>
      </c>
      <c r="L18" s="71">
        <f t="shared" si="1"/>
        <v>14989437</v>
      </c>
      <c r="M18" s="71">
        <f t="shared" si="1"/>
        <v>45101033</v>
      </c>
      <c r="N18" s="71">
        <f t="shared" si="1"/>
        <v>10331044</v>
      </c>
      <c r="O18" s="71">
        <f t="shared" si="1"/>
        <v>11173001</v>
      </c>
      <c r="P18" s="71">
        <f t="shared" si="1"/>
        <v>11886679</v>
      </c>
      <c r="Q18" s="71">
        <f t="shared" si="1"/>
        <v>33390724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118034540</v>
      </c>
      <c r="W18" s="71">
        <f t="shared" si="1"/>
        <v>140439951</v>
      </c>
      <c r="X18" s="71">
        <f t="shared" si="1"/>
        <v>-22405411</v>
      </c>
      <c r="Y18" s="66">
        <f>+IF(W18&lt;&gt;0,(X18/W18)*100,0)</f>
        <v>-15.95373028861282</v>
      </c>
      <c r="Z18" s="72">
        <f t="shared" si="1"/>
        <v>187254490</v>
      </c>
    </row>
    <row r="19" spans="1:26" ht="12.75">
      <c r="A19" s="68" t="s">
        <v>42</v>
      </c>
      <c r="B19" s="73">
        <f>+B10-B18</f>
        <v>-471431</v>
      </c>
      <c r="C19" s="73">
        <f>+C10-C18</f>
        <v>0</v>
      </c>
      <c r="D19" s="74">
        <f aca="true" t="shared" si="2" ref="D19:Z19">+D10-D18</f>
        <v>-4149000</v>
      </c>
      <c r="E19" s="75">
        <f t="shared" si="2"/>
        <v>-15744597</v>
      </c>
      <c r="F19" s="75">
        <f t="shared" si="2"/>
        <v>53125587</v>
      </c>
      <c r="G19" s="75">
        <f t="shared" si="2"/>
        <v>-11946472</v>
      </c>
      <c r="H19" s="75">
        <f t="shared" si="2"/>
        <v>-12566141</v>
      </c>
      <c r="I19" s="75">
        <f t="shared" si="2"/>
        <v>28612974</v>
      </c>
      <c r="J19" s="75">
        <f t="shared" si="2"/>
        <v>-15683525</v>
      </c>
      <c r="K19" s="75">
        <f t="shared" si="2"/>
        <v>-11982487</v>
      </c>
      <c r="L19" s="75">
        <f t="shared" si="2"/>
        <v>38395017</v>
      </c>
      <c r="M19" s="75">
        <f t="shared" si="2"/>
        <v>10729005</v>
      </c>
      <c r="N19" s="75">
        <f t="shared" si="2"/>
        <v>-10053871</v>
      </c>
      <c r="O19" s="75">
        <f t="shared" si="2"/>
        <v>-10999665</v>
      </c>
      <c r="P19" s="75">
        <f t="shared" si="2"/>
        <v>29953818</v>
      </c>
      <c r="Q19" s="75">
        <f t="shared" si="2"/>
        <v>8900282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48242261</v>
      </c>
      <c r="W19" s="75">
        <f>IF(E10=E18,0,W10-W18)</f>
        <v>-11807559</v>
      </c>
      <c r="X19" s="75">
        <f t="shared" si="2"/>
        <v>60049820</v>
      </c>
      <c r="Y19" s="76">
        <f>+IF(W19&lt;&gt;0,(X19/W19)*100,0)</f>
        <v>-508.5709925311404</v>
      </c>
      <c r="Z19" s="77">
        <f t="shared" si="2"/>
        <v>-15744597</v>
      </c>
    </row>
    <row r="20" spans="1:26" ht="20.25">
      <c r="A20" s="78" t="s">
        <v>43</v>
      </c>
      <c r="B20" s="79">
        <v>7210307</v>
      </c>
      <c r="C20" s="79">
        <v>0</v>
      </c>
      <c r="D20" s="80">
        <v>2318000</v>
      </c>
      <c r="E20" s="81">
        <v>2318000</v>
      </c>
      <c r="F20" s="81">
        <v>0</v>
      </c>
      <c r="G20" s="81">
        <v>1623000</v>
      </c>
      <c r="H20" s="81">
        <v>0</v>
      </c>
      <c r="I20" s="81">
        <v>1623000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695000</v>
      </c>
      <c r="P20" s="81">
        <v>0</v>
      </c>
      <c r="Q20" s="81">
        <v>695000</v>
      </c>
      <c r="R20" s="81">
        <v>0</v>
      </c>
      <c r="S20" s="81">
        <v>0</v>
      </c>
      <c r="T20" s="81">
        <v>0</v>
      </c>
      <c r="U20" s="81">
        <v>0</v>
      </c>
      <c r="V20" s="81">
        <v>2318000</v>
      </c>
      <c r="W20" s="81">
        <v>1738494</v>
      </c>
      <c r="X20" s="81">
        <v>579506</v>
      </c>
      <c r="Y20" s="82">
        <v>33.33</v>
      </c>
      <c r="Z20" s="83">
        <v>2318000</v>
      </c>
    </row>
    <row r="21" spans="1:26" ht="41.25">
      <c r="A21" s="84" t="s">
        <v>107</v>
      </c>
      <c r="B21" s="85">
        <v>45175949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51914825</v>
      </c>
      <c r="C22" s="91">
        <f>SUM(C19:C21)</f>
        <v>0</v>
      </c>
      <c r="D22" s="92">
        <f aca="true" t="shared" si="3" ref="D22:Z22">SUM(D19:D21)</f>
        <v>-1831000</v>
      </c>
      <c r="E22" s="93">
        <f t="shared" si="3"/>
        <v>-13426597</v>
      </c>
      <c r="F22" s="93">
        <f t="shared" si="3"/>
        <v>53125587</v>
      </c>
      <c r="G22" s="93">
        <f t="shared" si="3"/>
        <v>-10323472</v>
      </c>
      <c r="H22" s="93">
        <f t="shared" si="3"/>
        <v>-12566141</v>
      </c>
      <c r="I22" s="93">
        <f t="shared" si="3"/>
        <v>30235974</v>
      </c>
      <c r="J22" s="93">
        <f t="shared" si="3"/>
        <v>-15683525</v>
      </c>
      <c r="K22" s="93">
        <f t="shared" si="3"/>
        <v>-11982487</v>
      </c>
      <c r="L22" s="93">
        <f t="shared" si="3"/>
        <v>38395017</v>
      </c>
      <c r="M22" s="93">
        <f t="shared" si="3"/>
        <v>10729005</v>
      </c>
      <c r="N22" s="93">
        <f t="shared" si="3"/>
        <v>-10053871</v>
      </c>
      <c r="O22" s="93">
        <f t="shared" si="3"/>
        <v>-10304665</v>
      </c>
      <c r="P22" s="93">
        <f t="shared" si="3"/>
        <v>29953818</v>
      </c>
      <c r="Q22" s="93">
        <f t="shared" si="3"/>
        <v>9595282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50560261</v>
      </c>
      <c r="W22" s="93">
        <f t="shared" si="3"/>
        <v>-10069065</v>
      </c>
      <c r="X22" s="93">
        <f t="shared" si="3"/>
        <v>60629326</v>
      </c>
      <c r="Y22" s="94">
        <f>+IF(W22&lt;&gt;0,(X22/W22)*100,0)</f>
        <v>-602.1346172658534</v>
      </c>
      <c r="Z22" s="95">
        <f t="shared" si="3"/>
        <v>-13426597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51914825</v>
      </c>
      <c r="C24" s="73">
        <f>SUM(C22:C23)</f>
        <v>0</v>
      </c>
      <c r="D24" s="74">
        <f aca="true" t="shared" si="4" ref="D24:Z24">SUM(D22:D23)</f>
        <v>-1831000</v>
      </c>
      <c r="E24" s="75">
        <f t="shared" si="4"/>
        <v>-13426597</v>
      </c>
      <c r="F24" s="75">
        <f t="shared" si="4"/>
        <v>53125587</v>
      </c>
      <c r="G24" s="75">
        <f t="shared" si="4"/>
        <v>-10323472</v>
      </c>
      <c r="H24" s="75">
        <f t="shared" si="4"/>
        <v>-12566141</v>
      </c>
      <c r="I24" s="75">
        <f t="shared" si="4"/>
        <v>30235974</v>
      </c>
      <c r="J24" s="75">
        <f t="shared" si="4"/>
        <v>-15683525</v>
      </c>
      <c r="K24" s="75">
        <f t="shared" si="4"/>
        <v>-11982487</v>
      </c>
      <c r="L24" s="75">
        <f t="shared" si="4"/>
        <v>38395017</v>
      </c>
      <c r="M24" s="75">
        <f t="shared" si="4"/>
        <v>10729005</v>
      </c>
      <c r="N24" s="75">
        <f t="shared" si="4"/>
        <v>-10053871</v>
      </c>
      <c r="O24" s="75">
        <f t="shared" si="4"/>
        <v>-10304665</v>
      </c>
      <c r="P24" s="75">
        <f t="shared" si="4"/>
        <v>29953818</v>
      </c>
      <c r="Q24" s="75">
        <f t="shared" si="4"/>
        <v>9595282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50560261</v>
      </c>
      <c r="W24" s="75">
        <f t="shared" si="4"/>
        <v>-10069065</v>
      </c>
      <c r="X24" s="75">
        <f t="shared" si="4"/>
        <v>60629326</v>
      </c>
      <c r="Y24" s="76">
        <f>+IF(W24&lt;&gt;0,(X24/W24)*100,0)</f>
        <v>-602.1346172658534</v>
      </c>
      <c r="Z24" s="77">
        <f t="shared" si="4"/>
        <v>-13426597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-102267</v>
      </c>
      <c r="C27" s="21">
        <v>0</v>
      </c>
      <c r="D27" s="103">
        <v>3000000</v>
      </c>
      <c r="E27" s="104">
        <v>3430000</v>
      </c>
      <c r="F27" s="104">
        <v>0</v>
      </c>
      <c r="G27" s="104">
        <v>24168</v>
      </c>
      <c r="H27" s="104">
        <v>0</v>
      </c>
      <c r="I27" s="104">
        <v>24168</v>
      </c>
      <c r="J27" s="104">
        <v>65120</v>
      </c>
      <c r="K27" s="104">
        <v>34638</v>
      </c>
      <c r="L27" s="104">
        <v>114719</v>
      </c>
      <c r="M27" s="104">
        <v>214477</v>
      </c>
      <c r="N27" s="104">
        <v>1173224</v>
      </c>
      <c r="O27" s="104">
        <v>490</v>
      </c>
      <c r="P27" s="104">
        <v>28353</v>
      </c>
      <c r="Q27" s="104">
        <v>1202067</v>
      </c>
      <c r="R27" s="104">
        <v>0</v>
      </c>
      <c r="S27" s="104">
        <v>0</v>
      </c>
      <c r="T27" s="104">
        <v>0</v>
      </c>
      <c r="U27" s="104">
        <v>0</v>
      </c>
      <c r="V27" s="104">
        <v>1440712</v>
      </c>
      <c r="W27" s="104">
        <v>2572461</v>
      </c>
      <c r="X27" s="104">
        <v>-1131749</v>
      </c>
      <c r="Y27" s="105">
        <v>-43.99</v>
      </c>
      <c r="Z27" s="106">
        <v>3430000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980650</v>
      </c>
      <c r="C31" s="18">
        <v>0</v>
      </c>
      <c r="D31" s="58">
        <v>3000000</v>
      </c>
      <c r="E31" s="59">
        <v>3430000</v>
      </c>
      <c r="F31" s="59">
        <v>0</v>
      </c>
      <c r="G31" s="59">
        <v>24168</v>
      </c>
      <c r="H31" s="59">
        <v>0</v>
      </c>
      <c r="I31" s="59">
        <v>24168</v>
      </c>
      <c r="J31" s="59">
        <v>65120</v>
      </c>
      <c r="K31" s="59">
        <v>34638</v>
      </c>
      <c r="L31" s="59">
        <v>114719</v>
      </c>
      <c r="M31" s="59">
        <v>214477</v>
      </c>
      <c r="N31" s="59">
        <v>1173224</v>
      </c>
      <c r="O31" s="59">
        <v>490</v>
      </c>
      <c r="P31" s="59">
        <v>28353</v>
      </c>
      <c r="Q31" s="59">
        <v>1202067</v>
      </c>
      <c r="R31" s="59">
        <v>0</v>
      </c>
      <c r="S31" s="59">
        <v>0</v>
      </c>
      <c r="T31" s="59">
        <v>0</v>
      </c>
      <c r="U31" s="59">
        <v>0</v>
      </c>
      <c r="V31" s="59">
        <v>1440712</v>
      </c>
      <c r="W31" s="59">
        <v>2572461</v>
      </c>
      <c r="X31" s="59">
        <v>-1131749</v>
      </c>
      <c r="Y31" s="60">
        <v>-43.99</v>
      </c>
      <c r="Z31" s="61">
        <v>3430000</v>
      </c>
    </row>
    <row r="32" spans="1:26" ht="12.75">
      <c r="A32" s="68" t="s">
        <v>50</v>
      </c>
      <c r="B32" s="21">
        <f>SUM(B28:B31)</f>
        <v>980650</v>
      </c>
      <c r="C32" s="21">
        <f>SUM(C28:C31)</f>
        <v>0</v>
      </c>
      <c r="D32" s="103">
        <f aca="true" t="shared" si="5" ref="D32:Z32">SUM(D28:D31)</f>
        <v>3000000</v>
      </c>
      <c r="E32" s="104">
        <f t="shared" si="5"/>
        <v>3430000</v>
      </c>
      <c r="F32" s="104">
        <f t="shared" si="5"/>
        <v>0</v>
      </c>
      <c r="G32" s="104">
        <f t="shared" si="5"/>
        <v>24168</v>
      </c>
      <c r="H32" s="104">
        <f t="shared" si="5"/>
        <v>0</v>
      </c>
      <c r="I32" s="104">
        <f t="shared" si="5"/>
        <v>24168</v>
      </c>
      <c r="J32" s="104">
        <f t="shared" si="5"/>
        <v>65120</v>
      </c>
      <c r="K32" s="104">
        <f t="shared" si="5"/>
        <v>34638</v>
      </c>
      <c r="L32" s="104">
        <f t="shared" si="5"/>
        <v>114719</v>
      </c>
      <c r="M32" s="104">
        <f t="shared" si="5"/>
        <v>214477</v>
      </c>
      <c r="N32" s="104">
        <f t="shared" si="5"/>
        <v>1173224</v>
      </c>
      <c r="O32" s="104">
        <f t="shared" si="5"/>
        <v>490</v>
      </c>
      <c r="P32" s="104">
        <f t="shared" si="5"/>
        <v>28353</v>
      </c>
      <c r="Q32" s="104">
        <f t="shared" si="5"/>
        <v>1202067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1440712</v>
      </c>
      <c r="W32" s="104">
        <f t="shared" si="5"/>
        <v>2572461</v>
      </c>
      <c r="X32" s="104">
        <f t="shared" si="5"/>
        <v>-1131749</v>
      </c>
      <c r="Y32" s="105">
        <f>+IF(W32&lt;&gt;0,(X32/W32)*100,0)</f>
        <v>-43.99479720003529</v>
      </c>
      <c r="Z32" s="106">
        <f t="shared" si="5"/>
        <v>3430000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107637808</v>
      </c>
      <c r="C35" s="18">
        <v>0</v>
      </c>
      <c r="D35" s="58">
        <v>0</v>
      </c>
      <c r="E35" s="59">
        <v>0</v>
      </c>
      <c r="F35" s="59">
        <v>158718267</v>
      </c>
      <c r="G35" s="59">
        <v>-19433270</v>
      </c>
      <c r="H35" s="59">
        <v>-3282434</v>
      </c>
      <c r="I35" s="59">
        <v>136002563</v>
      </c>
      <c r="J35" s="59">
        <v>-17679213</v>
      </c>
      <c r="K35" s="59">
        <v>-13166426</v>
      </c>
      <c r="L35" s="59">
        <v>38229794</v>
      </c>
      <c r="M35" s="59">
        <v>7384155</v>
      </c>
      <c r="N35" s="59">
        <v>-11605968</v>
      </c>
      <c r="O35" s="59">
        <v>-10629271</v>
      </c>
      <c r="P35" s="59">
        <v>29446738</v>
      </c>
      <c r="Q35" s="59">
        <v>7211499</v>
      </c>
      <c r="R35" s="59">
        <v>0</v>
      </c>
      <c r="S35" s="59">
        <v>0</v>
      </c>
      <c r="T35" s="59">
        <v>0</v>
      </c>
      <c r="U35" s="59">
        <v>0</v>
      </c>
      <c r="V35" s="59">
        <v>150598217</v>
      </c>
      <c r="W35" s="59">
        <v>0</v>
      </c>
      <c r="X35" s="59">
        <v>150598217</v>
      </c>
      <c r="Y35" s="60">
        <v>0</v>
      </c>
      <c r="Z35" s="61">
        <v>0</v>
      </c>
    </row>
    <row r="36" spans="1:26" ht="12.75">
      <c r="A36" s="57" t="s">
        <v>53</v>
      </c>
      <c r="B36" s="18">
        <v>201822452</v>
      </c>
      <c r="C36" s="18">
        <v>0</v>
      </c>
      <c r="D36" s="58">
        <v>3000000</v>
      </c>
      <c r="E36" s="59">
        <v>3430000</v>
      </c>
      <c r="F36" s="59">
        <v>143295550</v>
      </c>
      <c r="G36" s="59">
        <v>18130357</v>
      </c>
      <c r="H36" s="59">
        <v>55143349</v>
      </c>
      <c r="I36" s="59">
        <v>216569256</v>
      </c>
      <c r="J36" s="59">
        <v>65120</v>
      </c>
      <c r="K36" s="59">
        <v>-14688001</v>
      </c>
      <c r="L36" s="59">
        <v>114719</v>
      </c>
      <c r="M36" s="59">
        <v>-14508162</v>
      </c>
      <c r="N36" s="59">
        <v>1173224</v>
      </c>
      <c r="O36" s="59">
        <v>490</v>
      </c>
      <c r="P36" s="59">
        <v>28353</v>
      </c>
      <c r="Q36" s="59">
        <v>1202067</v>
      </c>
      <c r="R36" s="59">
        <v>0</v>
      </c>
      <c r="S36" s="59">
        <v>0</v>
      </c>
      <c r="T36" s="59">
        <v>0</v>
      </c>
      <c r="U36" s="59">
        <v>0</v>
      </c>
      <c r="V36" s="59">
        <v>203263161</v>
      </c>
      <c r="W36" s="59">
        <v>2572461</v>
      </c>
      <c r="X36" s="59">
        <v>200690700</v>
      </c>
      <c r="Y36" s="60">
        <v>7801.51</v>
      </c>
      <c r="Z36" s="61">
        <v>3430000</v>
      </c>
    </row>
    <row r="37" spans="1:26" ht="12.75">
      <c r="A37" s="57" t="s">
        <v>54</v>
      </c>
      <c r="B37" s="18">
        <v>14741774</v>
      </c>
      <c r="C37" s="18">
        <v>0</v>
      </c>
      <c r="D37" s="58">
        <v>0</v>
      </c>
      <c r="E37" s="59">
        <v>0</v>
      </c>
      <c r="F37" s="59">
        <v>16267210</v>
      </c>
      <c r="G37" s="59">
        <v>-4164983</v>
      </c>
      <c r="H37" s="59">
        <v>-23542730</v>
      </c>
      <c r="I37" s="59">
        <v>-11440503</v>
      </c>
      <c r="J37" s="59">
        <v>22691250</v>
      </c>
      <c r="K37" s="59">
        <v>-1435908</v>
      </c>
      <c r="L37" s="59">
        <v>-50512</v>
      </c>
      <c r="M37" s="59">
        <v>21204830</v>
      </c>
      <c r="N37" s="59">
        <v>-378886</v>
      </c>
      <c r="O37" s="59">
        <v>-324119</v>
      </c>
      <c r="P37" s="59">
        <v>-478728</v>
      </c>
      <c r="Q37" s="59">
        <v>-1181733</v>
      </c>
      <c r="R37" s="59">
        <v>0</v>
      </c>
      <c r="S37" s="59">
        <v>0</v>
      </c>
      <c r="T37" s="59">
        <v>0</v>
      </c>
      <c r="U37" s="59">
        <v>0</v>
      </c>
      <c r="V37" s="59">
        <v>8582594</v>
      </c>
      <c r="W37" s="59">
        <v>0</v>
      </c>
      <c r="X37" s="59">
        <v>8582594</v>
      </c>
      <c r="Y37" s="60">
        <v>0</v>
      </c>
      <c r="Z37" s="61">
        <v>0</v>
      </c>
    </row>
    <row r="38" spans="1:26" ht="12.75">
      <c r="A38" s="57" t="s">
        <v>55</v>
      </c>
      <c r="B38" s="18">
        <v>28573251</v>
      </c>
      <c r="C38" s="18">
        <v>0</v>
      </c>
      <c r="D38" s="58">
        <v>0</v>
      </c>
      <c r="E38" s="59">
        <v>0</v>
      </c>
      <c r="F38" s="59">
        <v>28573251</v>
      </c>
      <c r="G38" s="59">
        <v>0</v>
      </c>
      <c r="H38" s="59">
        <v>0</v>
      </c>
      <c r="I38" s="59">
        <v>28573251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28573251</v>
      </c>
      <c r="W38" s="59">
        <v>0</v>
      </c>
      <c r="X38" s="59">
        <v>28573251</v>
      </c>
      <c r="Y38" s="60">
        <v>0</v>
      </c>
      <c r="Z38" s="61">
        <v>0</v>
      </c>
    </row>
    <row r="39" spans="1:26" ht="12.75">
      <c r="A39" s="57" t="s">
        <v>56</v>
      </c>
      <c r="B39" s="18">
        <v>225856006</v>
      </c>
      <c r="C39" s="18">
        <v>0</v>
      </c>
      <c r="D39" s="58">
        <v>4831000</v>
      </c>
      <c r="E39" s="59">
        <v>16856597</v>
      </c>
      <c r="F39" s="59">
        <v>202653692</v>
      </c>
      <c r="G39" s="59">
        <v>2862068</v>
      </c>
      <c r="H39" s="59">
        <v>87969792</v>
      </c>
      <c r="I39" s="59">
        <v>293485552</v>
      </c>
      <c r="J39" s="59">
        <v>-40305341</v>
      </c>
      <c r="K39" s="59">
        <v>-26418521</v>
      </c>
      <c r="L39" s="59">
        <v>38395023</v>
      </c>
      <c r="M39" s="59">
        <v>-28328839</v>
      </c>
      <c r="N39" s="59">
        <v>-10053858</v>
      </c>
      <c r="O39" s="59">
        <v>-10304662</v>
      </c>
      <c r="P39" s="59">
        <v>29953819</v>
      </c>
      <c r="Q39" s="59">
        <v>9595299</v>
      </c>
      <c r="R39" s="59">
        <v>0</v>
      </c>
      <c r="S39" s="59">
        <v>0</v>
      </c>
      <c r="T39" s="59">
        <v>0</v>
      </c>
      <c r="U39" s="59">
        <v>0</v>
      </c>
      <c r="V39" s="59">
        <v>274752012</v>
      </c>
      <c r="W39" s="59">
        <v>12642444</v>
      </c>
      <c r="X39" s="59">
        <v>262109568</v>
      </c>
      <c r="Y39" s="60">
        <v>2073.25</v>
      </c>
      <c r="Z39" s="61">
        <v>16856597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-149024725</v>
      </c>
      <c r="C42" s="18">
        <v>0</v>
      </c>
      <c r="D42" s="58">
        <v>-163082000</v>
      </c>
      <c r="E42" s="59">
        <v>-179804490</v>
      </c>
      <c r="F42" s="59">
        <v>-12652658</v>
      </c>
      <c r="G42" s="59">
        <v>-13774038</v>
      </c>
      <c r="H42" s="59">
        <v>-12766254</v>
      </c>
      <c r="I42" s="59">
        <v>-39192950</v>
      </c>
      <c r="J42" s="59">
        <v>-17795348</v>
      </c>
      <c r="K42" s="59">
        <v>-12105963</v>
      </c>
      <c r="L42" s="59">
        <v>-14097127</v>
      </c>
      <c r="M42" s="59">
        <v>-43998438</v>
      </c>
      <c r="N42" s="59">
        <v>-10331044</v>
      </c>
      <c r="O42" s="59">
        <v>-11041001</v>
      </c>
      <c r="P42" s="59">
        <v>-11829178</v>
      </c>
      <c r="Q42" s="59">
        <v>-33201223</v>
      </c>
      <c r="R42" s="59">
        <v>0</v>
      </c>
      <c r="S42" s="59">
        <v>0</v>
      </c>
      <c r="T42" s="59">
        <v>0</v>
      </c>
      <c r="U42" s="59">
        <v>0</v>
      </c>
      <c r="V42" s="59">
        <v>-116392611</v>
      </c>
      <c r="W42" s="59">
        <v>-134852481</v>
      </c>
      <c r="X42" s="59">
        <v>18459870</v>
      </c>
      <c r="Y42" s="60">
        <v>-13.69</v>
      </c>
      <c r="Z42" s="61">
        <v>-179804490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-59623131</v>
      </c>
      <c r="C45" s="21">
        <v>0</v>
      </c>
      <c r="D45" s="103">
        <v>-163082000</v>
      </c>
      <c r="E45" s="104">
        <v>-179804490</v>
      </c>
      <c r="F45" s="104">
        <v>80326782</v>
      </c>
      <c r="G45" s="104">
        <f>+F45+G42+G43+G44+G83</f>
        <v>66552744</v>
      </c>
      <c r="H45" s="104">
        <f>+G45+H42+H43+H44+H83</f>
        <v>53786490</v>
      </c>
      <c r="I45" s="104">
        <f>+H45</f>
        <v>53786490</v>
      </c>
      <c r="J45" s="104">
        <f>+H45+J42+J43+J44+J83</f>
        <v>35991142</v>
      </c>
      <c r="K45" s="104">
        <f>+J45+K42+K43+K44+K83</f>
        <v>23884086</v>
      </c>
      <c r="L45" s="104">
        <f>+K45+L42+L43+L44+L83</f>
        <v>9786959</v>
      </c>
      <c r="M45" s="104">
        <f>+L45</f>
        <v>9786959</v>
      </c>
      <c r="N45" s="104">
        <f>+L45+N42+N43+N44+N83</f>
        <v>-544085</v>
      </c>
      <c r="O45" s="104">
        <f>+N45+O42+O43+O44+O83</f>
        <v>-11585086</v>
      </c>
      <c r="P45" s="104">
        <f>+O45+P42+P43+P44+P83</f>
        <v>-23414264</v>
      </c>
      <c r="Q45" s="104">
        <f>+P45</f>
        <v>-23414264</v>
      </c>
      <c r="R45" s="104">
        <f>+P45+R42+R43+R44+R83</f>
        <v>-23414264</v>
      </c>
      <c r="S45" s="104">
        <f>+R45+S42+S43+S44+S83</f>
        <v>-23414264</v>
      </c>
      <c r="T45" s="104">
        <f>+S45+T42+T43+T44+T83</f>
        <v>-23414264</v>
      </c>
      <c r="U45" s="104">
        <f>+T45</f>
        <v>-23414264</v>
      </c>
      <c r="V45" s="104">
        <f>+U45</f>
        <v>-23414264</v>
      </c>
      <c r="W45" s="104">
        <f>+W83+W42+W43+W44</f>
        <v>-134852481</v>
      </c>
      <c r="X45" s="104">
        <f>+V45-W45</f>
        <v>111438217</v>
      </c>
      <c r="Y45" s="105">
        <f>+IF(W45&lt;&gt;0,+(X45/W45)*100,0)</f>
        <v>-82.63712775147236</v>
      </c>
      <c r="Z45" s="106">
        <v>-179804490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89401594</v>
      </c>
      <c r="C83" s="18"/>
      <c r="D83" s="19"/>
      <c r="E83" s="20"/>
      <c r="F83" s="20">
        <v>92979440</v>
      </c>
      <c r="G83" s="20"/>
      <c r="H83" s="20"/>
      <c r="I83" s="20">
        <v>92979440</v>
      </c>
      <c r="J83" s="20"/>
      <c r="K83" s="20">
        <v>-1093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92979440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780933</v>
      </c>
      <c r="C5" s="18">
        <v>0</v>
      </c>
      <c r="D5" s="58">
        <v>-20826444</v>
      </c>
      <c r="E5" s="59">
        <v>-22492559</v>
      </c>
      <c r="F5" s="59">
        <v>1817943</v>
      </c>
      <c r="G5" s="59">
        <v>1815171</v>
      </c>
      <c r="H5" s="59">
        <v>1810868</v>
      </c>
      <c r="I5" s="59">
        <v>5443982</v>
      </c>
      <c r="J5" s="59">
        <v>2258897</v>
      </c>
      <c r="K5" s="59">
        <v>2154038</v>
      </c>
      <c r="L5" s="59">
        <v>2154038</v>
      </c>
      <c r="M5" s="59">
        <v>6566973</v>
      </c>
      <c r="N5" s="59">
        <v>2196236</v>
      </c>
      <c r="O5" s="59">
        <v>2205949</v>
      </c>
      <c r="P5" s="59">
        <v>2185682</v>
      </c>
      <c r="Q5" s="59">
        <v>6587867</v>
      </c>
      <c r="R5" s="59">
        <v>0</v>
      </c>
      <c r="S5" s="59">
        <v>0</v>
      </c>
      <c r="T5" s="59">
        <v>0</v>
      </c>
      <c r="U5" s="59">
        <v>0</v>
      </c>
      <c r="V5" s="59">
        <v>18598822</v>
      </c>
      <c r="W5" s="59">
        <v>-16869419</v>
      </c>
      <c r="X5" s="59">
        <v>35468241</v>
      </c>
      <c r="Y5" s="60">
        <v>-210.25</v>
      </c>
      <c r="Z5" s="61">
        <v>-22492559</v>
      </c>
    </row>
    <row r="6" spans="1:26" ht="12.75">
      <c r="A6" s="57" t="s">
        <v>32</v>
      </c>
      <c r="B6" s="18">
        <v>1236606</v>
      </c>
      <c r="C6" s="18">
        <v>0</v>
      </c>
      <c r="D6" s="58">
        <v>-53305324</v>
      </c>
      <c r="E6" s="59">
        <v>-49292770</v>
      </c>
      <c r="F6" s="59">
        <v>3861398</v>
      </c>
      <c r="G6" s="59">
        <v>2924312</v>
      </c>
      <c r="H6" s="59">
        <v>3858365</v>
      </c>
      <c r="I6" s="59">
        <v>10644075</v>
      </c>
      <c r="J6" s="59">
        <v>1896894</v>
      </c>
      <c r="K6" s="59">
        <v>3376961</v>
      </c>
      <c r="L6" s="59">
        <v>3599568</v>
      </c>
      <c r="M6" s="59">
        <v>8873423</v>
      </c>
      <c r="N6" s="59">
        <v>1490212</v>
      </c>
      <c r="O6" s="59">
        <v>1493733</v>
      </c>
      <c r="P6" s="59">
        <v>1556530</v>
      </c>
      <c r="Q6" s="59">
        <v>4540475</v>
      </c>
      <c r="R6" s="59">
        <v>0</v>
      </c>
      <c r="S6" s="59">
        <v>0</v>
      </c>
      <c r="T6" s="59">
        <v>0</v>
      </c>
      <c r="U6" s="59">
        <v>0</v>
      </c>
      <c r="V6" s="59">
        <v>24057973</v>
      </c>
      <c r="W6" s="59">
        <v>-36969574</v>
      </c>
      <c r="X6" s="59">
        <v>61027547</v>
      </c>
      <c r="Y6" s="60">
        <v>-165.08</v>
      </c>
      <c r="Z6" s="61">
        <v>-49292770</v>
      </c>
    </row>
    <row r="7" spans="1:26" ht="12.75">
      <c r="A7" s="57" t="s">
        <v>33</v>
      </c>
      <c r="B7" s="18">
        <v>5083</v>
      </c>
      <c r="C7" s="18">
        <v>0</v>
      </c>
      <c r="D7" s="58">
        <v>-443117</v>
      </c>
      <c r="E7" s="59">
        <v>-389943</v>
      </c>
      <c r="F7" s="59">
        <v>19819</v>
      </c>
      <c r="G7" s="59">
        <v>0</v>
      </c>
      <c r="H7" s="59">
        <v>5007383</v>
      </c>
      <c r="I7" s="59">
        <v>5027202</v>
      </c>
      <c r="J7" s="59">
        <v>0</v>
      </c>
      <c r="K7" s="59">
        <v>1098956</v>
      </c>
      <c r="L7" s="59">
        <v>333243</v>
      </c>
      <c r="M7" s="59">
        <v>1432199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6459401</v>
      </c>
      <c r="W7" s="59">
        <v>-292458</v>
      </c>
      <c r="X7" s="59">
        <v>6751859</v>
      </c>
      <c r="Y7" s="60">
        <v>-2308.66</v>
      </c>
      <c r="Z7" s="61">
        <v>-389943</v>
      </c>
    </row>
    <row r="8" spans="1:26" ht="12.75">
      <c r="A8" s="57" t="s">
        <v>34</v>
      </c>
      <c r="B8" s="18">
        <v>41913516</v>
      </c>
      <c r="C8" s="18">
        <v>0</v>
      </c>
      <c r="D8" s="58">
        <v>-67103000</v>
      </c>
      <c r="E8" s="59">
        <v>-72103000</v>
      </c>
      <c r="F8" s="59">
        <v>14528000</v>
      </c>
      <c r="G8" s="59">
        <v>0</v>
      </c>
      <c r="H8" s="59">
        <v>0</v>
      </c>
      <c r="I8" s="59">
        <v>14528000</v>
      </c>
      <c r="J8" s="59">
        <v>0</v>
      </c>
      <c r="K8" s="59">
        <v>450000</v>
      </c>
      <c r="L8" s="59">
        <v>11023000</v>
      </c>
      <c r="M8" s="59">
        <v>11473000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26001000</v>
      </c>
      <c r="W8" s="59">
        <v>-54077248</v>
      </c>
      <c r="X8" s="59">
        <v>80078248</v>
      </c>
      <c r="Y8" s="60">
        <v>-148.08</v>
      </c>
      <c r="Z8" s="61">
        <v>-72103000</v>
      </c>
    </row>
    <row r="9" spans="1:26" ht="12.75">
      <c r="A9" s="57" t="s">
        <v>35</v>
      </c>
      <c r="B9" s="18">
        <v>3244930</v>
      </c>
      <c r="C9" s="18">
        <v>0</v>
      </c>
      <c r="D9" s="58">
        <v>-5667292</v>
      </c>
      <c r="E9" s="59">
        <v>-5247717</v>
      </c>
      <c r="F9" s="59">
        <v>-128283</v>
      </c>
      <c r="G9" s="59">
        <v>2055566</v>
      </c>
      <c r="H9" s="59">
        <v>2688944</v>
      </c>
      <c r="I9" s="59">
        <v>4616227</v>
      </c>
      <c r="J9" s="59">
        <v>535250</v>
      </c>
      <c r="K9" s="59">
        <v>2136343</v>
      </c>
      <c r="L9" s="59">
        <v>1030812</v>
      </c>
      <c r="M9" s="59">
        <v>3702405</v>
      </c>
      <c r="N9" s="59">
        <v>532076</v>
      </c>
      <c r="O9" s="59">
        <v>515750</v>
      </c>
      <c r="P9" s="59">
        <v>489231</v>
      </c>
      <c r="Q9" s="59">
        <v>1537057</v>
      </c>
      <c r="R9" s="59">
        <v>0</v>
      </c>
      <c r="S9" s="59">
        <v>0</v>
      </c>
      <c r="T9" s="59">
        <v>0</v>
      </c>
      <c r="U9" s="59">
        <v>0</v>
      </c>
      <c r="V9" s="59">
        <v>9855689</v>
      </c>
      <c r="W9" s="59">
        <v>-3935787</v>
      </c>
      <c r="X9" s="59">
        <v>13791476</v>
      </c>
      <c r="Y9" s="60">
        <v>-350.41</v>
      </c>
      <c r="Z9" s="61">
        <v>-5247717</v>
      </c>
    </row>
    <row r="10" spans="1:26" ht="20.25">
      <c r="A10" s="62" t="s">
        <v>105</v>
      </c>
      <c r="B10" s="63">
        <f>SUM(B5:B9)</f>
        <v>47181068</v>
      </c>
      <c r="C10" s="63">
        <f>SUM(C5:C9)</f>
        <v>0</v>
      </c>
      <c r="D10" s="64">
        <f aca="true" t="shared" si="0" ref="D10:Z10">SUM(D5:D9)</f>
        <v>-147345177</v>
      </c>
      <c r="E10" s="65">
        <f t="shared" si="0"/>
        <v>-149525989</v>
      </c>
      <c r="F10" s="65">
        <f t="shared" si="0"/>
        <v>20098877</v>
      </c>
      <c r="G10" s="65">
        <f t="shared" si="0"/>
        <v>6795049</v>
      </c>
      <c r="H10" s="65">
        <f t="shared" si="0"/>
        <v>13365560</v>
      </c>
      <c r="I10" s="65">
        <f t="shared" si="0"/>
        <v>40259486</v>
      </c>
      <c r="J10" s="65">
        <f t="shared" si="0"/>
        <v>4691041</v>
      </c>
      <c r="K10" s="65">
        <f t="shared" si="0"/>
        <v>9216298</v>
      </c>
      <c r="L10" s="65">
        <f t="shared" si="0"/>
        <v>18140661</v>
      </c>
      <c r="M10" s="65">
        <f t="shared" si="0"/>
        <v>32048000</v>
      </c>
      <c r="N10" s="65">
        <f t="shared" si="0"/>
        <v>4218524</v>
      </c>
      <c r="O10" s="65">
        <f t="shared" si="0"/>
        <v>4215432</v>
      </c>
      <c r="P10" s="65">
        <f t="shared" si="0"/>
        <v>4231443</v>
      </c>
      <c r="Q10" s="65">
        <f t="shared" si="0"/>
        <v>12665399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84972885</v>
      </c>
      <c r="W10" s="65">
        <f t="shared" si="0"/>
        <v>-112144486</v>
      </c>
      <c r="X10" s="65">
        <f t="shared" si="0"/>
        <v>197117371</v>
      </c>
      <c r="Y10" s="66">
        <f>+IF(W10&lt;&gt;0,(X10/W10)*100,0)</f>
        <v>-175.77089880281764</v>
      </c>
      <c r="Z10" s="67">
        <f t="shared" si="0"/>
        <v>-149525989</v>
      </c>
    </row>
    <row r="11" spans="1:26" ht="12.75">
      <c r="A11" s="57" t="s">
        <v>36</v>
      </c>
      <c r="B11" s="18">
        <v>6699265</v>
      </c>
      <c r="C11" s="18">
        <v>0</v>
      </c>
      <c r="D11" s="58">
        <v>53561412</v>
      </c>
      <c r="E11" s="59">
        <v>53561412</v>
      </c>
      <c r="F11" s="59">
        <v>4735350</v>
      </c>
      <c r="G11" s="59">
        <v>4302135</v>
      </c>
      <c r="H11" s="59">
        <v>4608870</v>
      </c>
      <c r="I11" s="59">
        <v>13646355</v>
      </c>
      <c r="J11" s="59">
        <v>4388048</v>
      </c>
      <c r="K11" s="59">
        <v>4440277</v>
      </c>
      <c r="L11" s="59">
        <v>4370418</v>
      </c>
      <c r="M11" s="59">
        <v>13198743</v>
      </c>
      <c r="N11" s="59">
        <v>4667195</v>
      </c>
      <c r="O11" s="59">
        <v>4380727</v>
      </c>
      <c r="P11" s="59">
        <v>0</v>
      </c>
      <c r="Q11" s="59">
        <v>9047922</v>
      </c>
      <c r="R11" s="59">
        <v>0</v>
      </c>
      <c r="S11" s="59">
        <v>0</v>
      </c>
      <c r="T11" s="59">
        <v>0</v>
      </c>
      <c r="U11" s="59">
        <v>0</v>
      </c>
      <c r="V11" s="59">
        <v>35893020</v>
      </c>
      <c r="W11" s="59">
        <v>40171044</v>
      </c>
      <c r="X11" s="59">
        <v>-4278024</v>
      </c>
      <c r="Y11" s="60">
        <v>-10.65</v>
      </c>
      <c r="Z11" s="61">
        <v>53561412</v>
      </c>
    </row>
    <row r="12" spans="1:26" ht="12.75">
      <c r="A12" s="57" t="s">
        <v>37</v>
      </c>
      <c r="B12" s="18">
        <v>334051</v>
      </c>
      <c r="C12" s="18">
        <v>0</v>
      </c>
      <c r="D12" s="58">
        <v>4127429</v>
      </c>
      <c r="E12" s="59">
        <v>4127429</v>
      </c>
      <c r="F12" s="59">
        <v>332854</v>
      </c>
      <c r="G12" s="59">
        <v>337173</v>
      </c>
      <c r="H12" s="59">
        <v>354397</v>
      </c>
      <c r="I12" s="59">
        <v>1024424</v>
      </c>
      <c r="J12" s="59">
        <v>346996</v>
      </c>
      <c r="K12" s="59">
        <v>344441</v>
      </c>
      <c r="L12" s="59">
        <v>348482</v>
      </c>
      <c r="M12" s="59">
        <v>1039919</v>
      </c>
      <c r="N12" s="59">
        <v>338645</v>
      </c>
      <c r="O12" s="59">
        <v>358167</v>
      </c>
      <c r="P12" s="59">
        <v>0</v>
      </c>
      <c r="Q12" s="59">
        <v>696812</v>
      </c>
      <c r="R12" s="59">
        <v>0</v>
      </c>
      <c r="S12" s="59">
        <v>0</v>
      </c>
      <c r="T12" s="59">
        <v>0</v>
      </c>
      <c r="U12" s="59">
        <v>0</v>
      </c>
      <c r="V12" s="59">
        <v>2761155</v>
      </c>
      <c r="W12" s="59">
        <v>3095573</v>
      </c>
      <c r="X12" s="59">
        <v>-334418</v>
      </c>
      <c r="Y12" s="60">
        <v>-10.8</v>
      </c>
      <c r="Z12" s="61">
        <v>4127429</v>
      </c>
    </row>
    <row r="13" spans="1:26" ht="12.75">
      <c r="A13" s="57" t="s">
        <v>106</v>
      </c>
      <c r="B13" s="18">
        <v>46071570</v>
      </c>
      <c r="C13" s="18">
        <v>0</v>
      </c>
      <c r="D13" s="58">
        <v>38649428</v>
      </c>
      <c r="E13" s="59">
        <v>38649428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28987067</v>
      </c>
      <c r="X13" s="59">
        <v>-28987067</v>
      </c>
      <c r="Y13" s="60">
        <v>-100</v>
      </c>
      <c r="Z13" s="61">
        <v>38649428</v>
      </c>
    </row>
    <row r="14" spans="1:26" ht="12.75">
      <c r="A14" s="57" t="s">
        <v>38</v>
      </c>
      <c r="B14" s="18">
        <v>1815294</v>
      </c>
      <c r="C14" s="18">
        <v>0</v>
      </c>
      <c r="D14" s="58">
        <v>600000</v>
      </c>
      <c r="E14" s="59">
        <v>2000000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1499999</v>
      </c>
      <c r="X14" s="59">
        <v>-1499999</v>
      </c>
      <c r="Y14" s="60">
        <v>-100</v>
      </c>
      <c r="Z14" s="61">
        <v>2000000</v>
      </c>
    </row>
    <row r="15" spans="1:26" ht="12.75">
      <c r="A15" s="57" t="s">
        <v>39</v>
      </c>
      <c r="B15" s="18">
        <v>26869311</v>
      </c>
      <c r="C15" s="18">
        <v>0</v>
      </c>
      <c r="D15" s="58">
        <v>28608792</v>
      </c>
      <c r="E15" s="59">
        <v>37699757</v>
      </c>
      <c r="F15" s="59">
        <v>-46447</v>
      </c>
      <c r="G15" s="59">
        <v>463214</v>
      </c>
      <c r="H15" s="59">
        <v>255179</v>
      </c>
      <c r="I15" s="59">
        <v>671946</v>
      </c>
      <c r="J15" s="59">
        <v>-473</v>
      </c>
      <c r="K15" s="59">
        <v>8790</v>
      </c>
      <c r="L15" s="59">
        <v>0</v>
      </c>
      <c r="M15" s="59">
        <v>8317</v>
      </c>
      <c r="N15" s="59">
        <v>45053</v>
      </c>
      <c r="O15" s="59">
        <v>1432</v>
      </c>
      <c r="P15" s="59">
        <v>0</v>
      </c>
      <c r="Q15" s="59">
        <v>46485</v>
      </c>
      <c r="R15" s="59">
        <v>0</v>
      </c>
      <c r="S15" s="59">
        <v>0</v>
      </c>
      <c r="T15" s="59">
        <v>0</v>
      </c>
      <c r="U15" s="59">
        <v>0</v>
      </c>
      <c r="V15" s="59">
        <v>726748</v>
      </c>
      <c r="W15" s="59">
        <v>28274819</v>
      </c>
      <c r="X15" s="59">
        <v>-27548071</v>
      </c>
      <c r="Y15" s="60">
        <v>-97.43</v>
      </c>
      <c r="Z15" s="61">
        <v>37699757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74894400</v>
      </c>
      <c r="C17" s="18">
        <v>0</v>
      </c>
      <c r="D17" s="58">
        <v>56770661</v>
      </c>
      <c r="E17" s="59">
        <v>48342119</v>
      </c>
      <c r="F17" s="59">
        <v>-6135713</v>
      </c>
      <c r="G17" s="59">
        <v>1689406</v>
      </c>
      <c r="H17" s="59">
        <v>671305</v>
      </c>
      <c r="I17" s="59">
        <v>-3775002</v>
      </c>
      <c r="J17" s="59">
        <v>256548</v>
      </c>
      <c r="K17" s="59">
        <v>380461</v>
      </c>
      <c r="L17" s="59">
        <v>260165</v>
      </c>
      <c r="M17" s="59">
        <v>897174</v>
      </c>
      <c r="N17" s="59">
        <v>1229513</v>
      </c>
      <c r="O17" s="59">
        <v>500370</v>
      </c>
      <c r="P17" s="59">
        <v>15602</v>
      </c>
      <c r="Q17" s="59">
        <v>1745485</v>
      </c>
      <c r="R17" s="59">
        <v>0</v>
      </c>
      <c r="S17" s="59">
        <v>0</v>
      </c>
      <c r="T17" s="59">
        <v>0</v>
      </c>
      <c r="U17" s="59">
        <v>0</v>
      </c>
      <c r="V17" s="59">
        <v>-1132343</v>
      </c>
      <c r="W17" s="59">
        <v>36256577</v>
      </c>
      <c r="X17" s="59">
        <v>-37388920</v>
      </c>
      <c r="Y17" s="60">
        <v>-103.12</v>
      </c>
      <c r="Z17" s="61">
        <v>48342119</v>
      </c>
    </row>
    <row r="18" spans="1:26" ht="12.75">
      <c r="A18" s="68" t="s">
        <v>41</v>
      </c>
      <c r="B18" s="69">
        <f>SUM(B11:B17)</f>
        <v>156683891</v>
      </c>
      <c r="C18" s="69">
        <f>SUM(C11:C17)</f>
        <v>0</v>
      </c>
      <c r="D18" s="70">
        <f aca="true" t="shared" si="1" ref="D18:Z18">SUM(D11:D17)</f>
        <v>182317722</v>
      </c>
      <c r="E18" s="71">
        <f t="shared" si="1"/>
        <v>184380145</v>
      </c>
      <c r="F18" s="71">
        <f t="shared" si="1"/>
        <v>-1113956</v>
      </c>
      <c r="G18" s="71">
        <f t="shared" si="1"/>
        <v>6791928</v>
      </c>
      <c r="H18" s="71">
        <f t="shared" si="1"/>
        <v>5889751</v>
      </c>
      <c r="I18" s="71">
        <f t="shared" si="1"/>
        <v>11567723</v>
      </c>
      <c r="J18" s="71">
        <f t="shared" si="1"/>
        <v>4991119</v>
      </c>
      <c r="K18" s="71">
        <f t="shared" si="1"/>
        <v>5173969</v>
      </c>
      <c r="L18" s="71">
        <f t="shared" si="1"/>
        <v>4979065</v>
      </c>
      <c r="M18" s="71">
        <f t="shared" si="1"/>
        <v>15144153</v>
      </c>
      <c r="N18" s="71">
        <f t="shared" si="1"/>
        <v>6280406</v>
      </c>
      <c r="O18" s="71">
        <f t="shared" si="1"/>
        <v>5240696</v>
      </c>
      <c r="P18" s="71">
        <f t="shared" si="1"/>
        <v>15602</v>
      </c>
      <c r="Q18" s="71">
        <f t="shared" si="1"/>
        <v>11536704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38248580</v>
      </c>
      <c r="W18" s="71">
        <f t="shared" si="1"/>
        <v>138285079</v>
      </c>
      <c r="X18" s="71">
        <f t="shared" si="1"/>
        <v>-100036499</v>
      </c>
      <c r="Y18" s="66">
        <f>+IF(W18&lt;&gt;0,(X18/W18)*100,0)</f>
        <v>-72.34077582585753</v>
      </c>
      <c r="Z18" s="72">
        <f t="shared" si="1"/>
        <v>184380145</v>
      </c>
    </row>
    <row r="19" spans="1:26" ht="12.75">
      <c r="A19" s="68" t="s">
        <v>42</v>
      </c>
      <c r="B19" s="73">
        <f>+B10-B18</f>
        <v>-109502823</v>
      </c>
      <c r="C19" s="73">
        <f>+C10-C18</f>
        <v>0</v>
      </c>
      <c r="D19" s="74">
        <f aca="true" t="shared" si="2" ref="D19:Z19">+D10-D18</f>
        <v>-329662899</v>
      </c>
      <c r="E19" s="75">
        <f t="shared" si="2"/>
        <v>-333906134</v>
      </c>
      <c r="F19" s="75">
        <f t="shared" si="2"/>
        <v>21212833</v>
      </c>
      <c r="G19" s="75">
        <f t="shared" si="2"/>
        <v>3121</v>
      </c>
      <c r="H19" s="75">
        <f t="shared" si="2"/>
        <v>7475809</v>
      </c>
      <c r="I19" s="75">
        <f t="shared" si="2"/>
        <v>28691763</v>
      </c>
      <c r="J19" s="75">
        <f t="shared" si="2"/>
        <v>-300078</v>
      </c>
      <c r="K19" s="75">
        <f t="shared" si="2"/>
        <v>4042329</v>
      </c>
      <c r="L19" s="75">
        <f t="shared" si="2"/>
        <v>13161596</v>
      </c>
      <c r="M19" s="75">
        <f t="shared" si="2"/>
        <v>16903847</v>
      </c>
      <c r="N19" s="75">
        <f t="shared" si="2"/>
        <v>-2061882</v>
      </c>
      <c r="O19" s="75">
        <f t="shared" si="2"/>
        <v>-1025264</v>
      </c>
      <c r="P19" s="75">
        <f t="shared" si="2"/>
        <v>4215841</v>
      </c>
      <c r="Q19" s="75">
        <f t="shared" si="2"/>
        <v>1128695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46724305</v>
      </c>
      <c r="W19" s="75">
        <f>IF(E10=E18,0,W10-W18)</f>
        <v>-250429565</v>
      </c>
      <c r="X19" s="75">
        <f t="shared" si="2"/>
        <v>297153870</v>
      </c>
      <c r="Y19" s="76">
        <f>+IF(W19&lt;&gt;0,(X19/W19)*100,0)</f>
        <v>-118.65766328348653</v>
      </c>
      <c r="Z19" s="77">
        <f t="shared" si="2"/>
        <v>-333906134</v>
      </c>
    </row>
    <row r="20" spans="1:26" ht="20.25">
      <c r="A20" s="78" t="s">
        <v>43</v>
      </c>
      <c r="B20" s="79">
        <v>12771181</v>
      </c>
      <c r="C20" s="79">
        <v>0</v>
      </c>
      <c r="D20" s="80">
        <v>-46349000</v>
      </c>
      <c r="E20" s="81">
        <v>-46349000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-34761752</v>
      </c>
      <c r="X20" s="81">
        <v>34761752</v>
      </c>
      <c r="Y20" s="82">
        <v>-100</v>
      </c>
      <c r="Z20" s="83">
        <v>-46349000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-96731642</v>
      </c>
      <c r="C22" s="91">
        <f>SUM(C19:C21)</f>
        <v>0</v>
      </c>
      <c r="D22" s="92">
        <f aca="true" t="shared" si="3" ref="D22:Z22">SUM(D19:D21)</f>
        <v>-376011899</v>
      </c>
      <c r="E22" s="93">
        <f t="shared" si="3"/>
        <v>-380255134</v>
      </c>
      <c r="F22" s="93">
        <f t="shared" si="3"/>
        <v>21212833</v>
      </c>
      <c r="G22" s="93">
        <f t="shared" si="3"/>
        <v>3121</v>
      </c>
      <c r="H22" s="93">
        <f t="shared" si="3"/>
        <v>7475809</v>
      </c>
      <c r="I22" s="93">
        <f t="shared" si="3"/>
        <v>28691763</v>
      </c>
      <c r="J22" s="93">
        <f t="shared" si="3"/>
        <v>-300078</v>
      </c>
      <c r="K22" s="93">
        <f t="shared" si="3"/>
        <v>4042329</v>
      </c>
      <c r="L22" s="93">
        <f t="shared" si="3"/>
        <v>13161596</v>
      </c>
      <c r="M22" s="93">
        <f t="shared" si="3"/>
        <v>16903847</v>
      </c>
      <c r="N22" s="93">
        <f t="shared" si="3"/>
        <v>-2061882</v>
      </c>
      <c r="O22" s="93">
        <f t="shared" si="3"/>
        <v>-1025264</v>
      </c>
      <c r="P22" s="93">
        <f t="shared" si="3"/>
        <v>4215841</v>
      </c>
      <c r="Q22" s="93">
        <f t="shared" si="3"/>
        <v>1128695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46724305</v>
      </c>
      <c r="W22" s="93">
        <f t="shared" si="3"/>
        <v>-285191317</v>
      </c>
      <c r="X22" s="93">
        <f t="shared" si="3"/>
        <v>331915622</v>
      </c>
      <c r="Y22" s="94">
        <f>+IF(W22&lt;&gt;0,(X22/W22)*100,0)</f>
        <v>-116.38349494350138</v>
      </c>
      <c r="Z22" s="95">
        <f t="shared" si="3"/>
        <v>-380255134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-96731642</v>
      </c>
      <c r="C24" s="73">
        <f>SUM(C22:C23)</f>
        <v>0</v>
      </c>
      <c r="D24" s="74">
        <f aca="true" t="shared" si="4" ref="D24:Z24">SUM(D22:D23)</f>
        <v>-376011899</v>
      </c>
      <c r="E24" s="75">
        <f t="shared" si="4"/>
        <v>-380255134</v>
      </c>
      <c r="F24" s="75">
        <f t="shared" si="4"/>
        <v>21212833</v>
      </c>
      <c r="G24" s="75">
        <f t="shared" si="4"/>
        <v>3121</v>
      </c>
      <c r="H24" s="75">
        <f t="shared" si="4"/>
        <v>7475809</v>
      </c>
      <c r="I24" s="75">
        <f t="shared" si="4"/>
        <v>28691763</v>
      </c>
      <c r="J24" s="75">
        <f t="shared" si="4"/>
        <v>-300078</v>
      </c>
      <c r="K24" s="75">
        <f t="shared" si="4"/>
        <v>4042329</v>
      </c>
      <c r="L24" s="75">
        <f t="shared" si="4"/>
        <v>13161596</v>
      </c>
      <c r="M24" s="75">
        <f t="shared" si="4"/>
        <v>16903847</v>
      </c>
      <c r="N24" s="75">
        <f t="shared" si="4"/>
        <v>-2061882</v>
      </c>
      <c r="O24" s="75">
        <f t="shared" si="4"/>
        <v>-1025264</v>
      </c>
      <c r="P24" s="75">
        <f t="shared" si="4"/>
        <v>4215841</v>
      </c>
      <c r="Q24" s="75">
        <f t="shared" si="4"/>
        <v>1128695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46724305</v>
      </c>
      <c r="W24" s="75">
        <f t="shared" si="4"/>
        <v>-285191317</v>
      </c>
      <c r="X24" s="75">
        <f t="shared" si="4"/>
        <v>331915622</v>
      </c>
      <c r="Y24" s="76">
        <f>+IF(W24&lt;&gt;0,(X24/W24)*100,0)</f>
        <v>-116.38349494350138</v>
      </c>
      <c r="Z24" s="77">
        <f t="shared" si="4"/>
        <v>-380255134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-161958686</v>
      </c>
      <c r="C27" s="21">
        <v>0</v>
      </c>
      <c r="D27" s="103">
        <v>285809646</v>
      </c>
      <c r="E27" s="104">
        <v>47503250</v>
      </c>
      <c r="F27" s="104">
        <v>478810</v>
      </c>
      <c r="G27" s="104">
        <v>3646935</v>
      </c>
      <c r="H27" s="104">
        <v>2767216</v>
      </c>
      <c r="I27" s="104">
        <v>6892961</v>
      </c>
      <c r="J27" s="104">
        <v>0</v>
      </c>
      <c r="K27" s="104">
        <v>29900</v>
      </c>
      <c r="L27" s="104">
        <v>24590</v>
      </c>
      <c r="M27" s="104">
        <v>54490</v>
      </c>
      <c r="N27" s="104">
        <v>24954</v>
      </c>
      <c r="O27" s="104">
        <v>0</v>
      </c>
      <c r="P27" s="104">
        <v>0</v>
      </c>
      <c r="Q27" s="104">
        <v>24954</v>
      </c>
      <c r="R27" s="104">
        <v>0</v>
      </c>
      <c r="S27" s="104">
        <v>0</v>
      </c>
      <c r="T27" s="104">
        <v>0</v>
      </c>
      <c r="U27" s="104">
        <v>0</v>
      </c>
      <c r="V27" s="104">
        <v>6972405</v>
      </c>
      <c r="W27" s="104">
        <v>35627444</v>
      </c>
      <c r="X27" s="104">
        <v>-28655039</v>
      </c>
      <c r="Y27" s="105">
        <v>-80.43</v>
      </c>
      <c r="Z27" s="106">
        <v>47503250</v>
      </c>
    </row>
    <row r="28" spans="1:26" ht="12.75">
      <c r="A28" s="107" t="s">
        <v>47</v>
      </c>
      <c r="B28" s="18">
        <v>-2223312</v>
      </c>
      <c r="C28" s="18">
        <v>0</v>
      </c>
      <c r="D28" s="58">
        <v>45551551</v>
      </c>
      <c r="E28" s="59">
        <v>45551550</v>
      </c>
      <c r="F28" s="59">
        <v>402731</v>
      </c>
      <c r="G28" s="59">
        <v>2286472</v>
      </c>
      <c r="H28" s="59">
        <v>1114471</v>
      </c>
      <c r="I28" s="59">
        <v>3803674</v>
      </c>
      <c r="J28" s="59">
        <v>0</v>
      </c>
      <c r="K28" s="59">
        <v>0</v>
      </c>
      <c r="L28" s="59">
        <v>24590</v>
      </c>
      <c r="M28" s="59">
        <v>24590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3828264</v>
      </c>
      <c r="W28" s="59">
        <v>34163664</v>
      </c>
      <c r="X28" s="59">
        <v>-30335400</v>
      </c>
      <c r="Y28" s="60">
        <v>-88.79</v>
      </c>
      <c r="Z28" s="61">
        <v>45551550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-159735374</v>
      </c>
      <c r="C31" s="18">
        <v>0</v>
      </c>
      <c r="D31" s="58">
        <v>240258095</v>
      </c>
      <c r="E31" s="59">
        <v>1951700</v>
      </c>
      <c r="F31" s="59">
        <v>76079</v>
      </c>
      <c r="G31" s="59">
        <v>1360463</v>
      </c>
      <c r="H31" s="59">
        <v>1652745</v>
      </c>
      <c r="I31" s="59">
        <v>3089287</v>
      </c>
      <c r="J31" s="59">
        <v>0</v>
      </c>
      <c r="K31" s="59">
        <v>29900</v>
      </c>
      <c r="L31" s="59">
        <v>0</v>
      </c>
      <c r="M31" s="59">
        <v>29900</v>
      </c>
      <c r="N31" s="59">
        <v>24954</v>
      </c>
      <c r="O31" s="59">
        <v>0</v>
      </c>
      <c r="P31" s="59">
        <v>0</v>
      </c>
      <c r="Q31" s="59">
        <v>24954</v>
      </c>
      <c r="R31" s="59">
        <v>0</v>
      </c>
      <c r="S31" s="59">
        <v>0</v>
      </c>
      <c r="T31" s="59">
        <v>0</v>
      </c>
      <c r="U31" s="59">
        <v>0</v>
      </c>
      <c r="V31" s="59">
        <v>3144141</v>
      </c>
      <c r="W31" s="59">
        <v>1463780</v>
      </c>
      <c r="X31" s="59">
        <v>1680361</v>
      </c>
      <c r="Y31" s="60">
        <v>114.8</v>
      </c>
      <c r="Z31" s="61">
        <v>1951700</v>
      </c>
    </row>
    <row r="32" spans="1:26" ht="12.75">
      <c r="A32" s="68" t="s">
        <v>50</v>
      </c>
      <c r="B32" s="21">
        <f>SUM(B28:B31)</f>
        <v>-161958686</v>
      </c>
      <c r="C32" s="21">
        <f>SUM(C28:C31)</f>
        <v>0</v>
      </c>
      <c r="D32" s="103">
        <f aca="true" t="shared" si="5" ref="D32:Z32">SUM(D28:D31)</f>
        <v>285809646</v>
      </c>
      <c r="E32" s="104">
        <f t="shared" si="5"/>
        <v>47503250</v>
      </c>
      <c r="F32" s="104">
        <f t="shared" si="5"/>
        <v>478810</v>
      </c>
      <c r="G32" s="104">
        <f t="shared" si="5"/>
        <v>3646935</v>
      </c>
      <c r="H32" s="104">
        <f t="shared" si="5"/>
        <v>2767216</v>
      </c>
      <c r="I32" s="104">
        <f t="shared" si="5"/>
        <v>6892961</v>
      </c>
      <c r="J32" s="104">
        <f t="shared" si="5"/>
        <v>0</v>
      </c>
      <c r="K32" s="104">
        <f t="shared" si="5"/>
        <v>29900</v>
      </c>
      <c r="L32" s="104">
        <f t="shared" si="5"/>
        <v>24590</v>
      </c>
      <c r="M32" s="104">
        <f t="shared" si="5"/>
        <v>54490</v>
      </c>
      <c r="N32" s="104">
        <f t="shared" si="5"/>
        <v>24954</v>
      </c>
      <c r="O32" s="104">
        <f t="shared" si="5"/>
        <v>0</v>
      </c>
      <c r="P32" s="104">
        <f t="shared" si="5"/>
        <v>0</v>
      </c>
      <c r="Q32" s="104">
        <f t="shared" si="5"/>
        <v>24954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6972405</v>
      </c>
      <c r="W32" s="104">
        <f t="shared" si="5"/>
        <v>35627444</v>
      </c>
      <c r="X32" s="104">
        <f t="shared" si="5"/>
        <v>-28655039</v>
      </c>
      <c r="Y32" s="105">
        <f>+IF(W32&lt;&gt;0,(X32/W32)*100,0)</f>
        <v>-80.42967943476384</v>
      </c>
      <c r="Z32" s="106">
        <f t="shared" si="5"/>
        <v>47503250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-69883993</v>
      </c>
      <c r="C35" s="18">
        <v>0</v>
      </c>
      <c r="D35" s="58">
        <v>99588402</v>
      </c>
      <c r="E35" s="59">
        <v>99588402</v>
      </c>
      <c r="F35" s="59">
        <v>15633223</v>
      </c>
      <c r="G35" s="59">
        <v>8130922</v>
      </c>
      <c r="H35" s="59">
        <v>4302860</v>
      </c>
      <c r="I35" s="59">
        <v>28067005</v>
      </c>
      <c r="J35" s="59">
        <v>5191802</v>
      </c>
      <c r="K35" s="59">
        <v>6483295</v>
      </c>
      <c r="L35" s="59">
        <v>6341742</v>
      </c>
      <c r="M35" s="59">
        <v>18016839</v>
      </c>
      <c r="N35" s="59">
        <v>3403497</v>
      </c>
      <c r="O35" s="59">
        <v>4480941</v>
      </c>
      <c r="P35" s="59">
        <v>4529101</v>
      </c>
      <c r="Q35" s="59">
        <v>12413539</v>
      </c>
      <c r="R35" s="59">
        <v>0</v>
      </c>
      <c r="S35" s="59">
        <v>0</v>
      </c>
      <c r="T35" s="59">
        <v>0</v>
      </c>
      <c r="U35" s="59">
        <v>0</v>
      </c>
      <c r="V35" s="59">
        <v>58497383</v>
      </c>
      <c r="W35" s="59">
        <v>74691300</v>
      </c>
      <c r="X35" s="59">
        <v>-16193917</v>
      </c>
      <c r="Y35" s="60">
        <v>-21.68</v>
      </c>
      <c r="Z35" s="61">
        <v>99588402</v>
      </c>
    </row>
    <row r="36" spans="1:26" ht="12.75">
      <c r="A36" s="57" t="s">
        <v>53</v>
      </c>
      <c r="B36" s="18">
        <v>-189676186</v>
      </c>
      <c r="C36" s="18">
        <v>0</v>
      </c>
      <c r="D36" s="58">
        <v>285809646</v>
      </c>
      <c r="E36" s="59">
        <v>155503250</v>
      </c>
      <c r="F36" s="59">
        <v>478810</v>
      </c>
      <c r="G36" s="59">
        <v>3646935</v>
      </c>
      <c r="H36" s="59">
        <v>2767216</v>
      </c>
      <c r="I36" s="59">
        <v>6892961</v>
      </c>
      <c r="J36" s="59">
        <v>0</v>
      </c>
      <c r="K36" s="59">
        <v>29900</v>
      </c>
      <c r="L36" s="59">
        <v>24590</v>
      </c>
      <c r="M36" s="59">
        <v>54490</v>
      </c>
      <c r="N36" s="59">
        <v>24954</v>
      </c>
      <c r="O36" s="59">
        <v>0</v>
      </c>
      <c r="P36" s="59">
        <v>0</v>
      </c>
      <c r="Q36" s="59">
        <v>24954</v>
      </c>
      <c r="R36" s="59">
        <v>0</v>
      </c>
      <c r="S36" s="59">
        <v>0</v>
      </c>
      <c r="T36" s="59">
        <v>0</v>
      </c>
      <c r="U36" s="59">
        <v>0</v>
      </c>
      <c r="V36" s="59">
        <v>6972405</v>
      </c>
      <c r="W36" s="59">
        <v>116627444</v>
      </c>
      <c r="X36" s="59">
        <v>-109655039</v>
      </c>
      <c r="Y36" s="60">
        <v>-94.02</v>
      </c>
      <c r="Z36" s="61">
        <v>155503250</v>
      </c>
    </row>
    <row r="37" spans="1:26" ht="12.75">
      <c r="A37" s="57" t="s">
        <v>54</v>
      </c>
      <c r="B37" s="18">
        <v>-23145671</v>
      </c>
      <c r="C37" s="18">
        <v>0</v>
      </c>
      <c r="D37" s="58">
        <v>12717197</v>
      </c>
      <c r="E37" s="59">
        <v>62057397</v>
      </c>
      <c r="F37" s="59">
        <v>-5100800</v>
      </c>
      <c r="G37" s="59">
        <v>11774736</v>
      </c>
      <c r="H37" s="59">
        <v>-405733</v>
      </c>
      <c r="I37" s="59">
        <v>6268203</v>
      </c>
      <c r="J37" s="59">
        <v>5491881</v>
      </c>
      <c r="K37" s="59">
        <v>2470873</v>
      </c>
      <c r="L37" s="59">
        <v>-6795261</v>
      </c>
      <c r="M37" s="59">
        <v>1167493</v>
      </c>
      <c r="N37" s="59">
        <v>5490333</v>
      </c>
      <c r="O37" s="59">
        <v>5506211</v>
      </c>
      <c r="P37" s="59">
        <v>313260</v>
      </c>
      <c r="Q37" s="59">
        <v>11309804</v>
      </c>
      <c r="R37" s="59">
        <v>0</v>
      </c>
      <c r="S37" s="59">
        <v>0</v>
      </c>
      <c r="T37" s="59">
        <v>0</v>
      </c>
      <c r="U37" s="59">
        <v>0</v>
      </c>
      <c r="V37" s="59">
        <v>18745500</v>
      </c>
      <c r="W37" s="59">
        <v>46543050</v>
      </c>
      <c r="X37" s="59">
        <v>-27797550</v>
      </c>
      <c r="Y37" s="60">
        <v>-59.72</v>
      </c>
      <c r="Z37" s="61">
        <v>62057397</v>
      </c>
    </row>
    <row r="38" spans="1:26" ht="12.75">
      <c r="A38" s="57" t="s">
        <v>55</v>
      </c>
      <c r="B38" s="18">
        <v>-2573915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-137108951</v>
      </c>
      <c r="C39" s="18">
        <v>0</v>
      </c>
      <c r="D39" s="58">
        <v>748692750</v>
      </c>
      <c r="E39" s="59">
        <v>573289389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429967011</v>
      </c>
      <c r="X39" s="59">
        <v>-429967011</v>
      </c>
      <c r="Y39" s="60">
        <v>-100</v>
      </c>
      <c r="Z39" s="61">
        <v>573289389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-33139091</v>
      </c>
      <c r="C42" s="18">
        <v>0</v>
      </c>
      <c r="D42" s="58">
        <v>-120670294</v>
      </c>
      <c r="E42" s="59">
        <v>-122732717</v>
      </c>
      <c r="F42" s="59">
        <v>-6127815</v>
      </c>
      <c r="G42" s="59">
        <v>-6798912</v>
      </c>
      <c r="H42" s="59">
        <v>-5902328</v>
      </c>
      <c r="I42" s="59">
        <v>-18829055</v>
      </c>
      <c r="J42" s="59">
        <v>-4995871</v>
      </c>
      <c r="K42" s="59">
        <v>-5179759</v>
      </c>
      <c r="L42" s="59">
        <v>-4984304</v>
      </c>
      <c r="M42" s="59">
        <v>-15159934</v>
      </c>
      <c r="N42" s="59">
        <v>-6285845</v>
      </c>
      <c r="O42" s="59">
        <v>-5240696</v>
      </c>
      <c r="P42" s="59">
        <v>-15852</v>
      </c>
      <c r="Q42" s="59">
        <v>-11542393</v>
      </c>
      <c r="R42" s="59">
        <v>0</v>
      </c>
      <c r="S42" s="59">
        <v>0</v>
      </c>
      <c r="T42" s="59">
        <v>0</v>
      </c>
      <c r="U42" s="59">
        <v>0</v>
      </c>
      <c r="V42" s="59">
        <v>-45531382</v>
      </c>
      <c r="W42" s="59">
        <v>-92049512</v>
      </c>
      <c r="X42" s="59">
        <v>46518130</v>
      </c>
      <c r="Y42" s="60">
        <v>-50.54</v>
      </c>
      <c r="Z42" s="61">
        <v>-122732717</v>
      </c>
    </row>
    <row r="43" spans="1:26" ht="12.75">
      <c r="A43" s="57" t="s">
        <v>59</v>
      </c>
      <c r="B43" s="18">
        <v>0</v>
      </c>
      <c r="C43" s="18">
        <v>108000000</v>
      </c>
      <c r="D43" s="58">
        <v>0</v>
      </c>
      <c r="E43" s="59">
        <v>-108000000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-81000000</v>
      </c>
      <c r="X43" s="59">
        <v>81000000</v>
      </c>
      <c r="Y43" s="60">
        <v>-100</v>
      </c>
      <c r="Z43" s="61">
        <v>-108000000</v>
      </c>
    </row>
    <row r="44" spans="1:26" ht="12.75">
      <c r="A44" s="57" t="s">
        <v>60</v>
      </c>
      <c r="B44" s="18">
        <v>-9720309</v>
      </c>
      <c r="C44" s="18">
        <v>-57397</v>
      </c>
      <c r="D44" s="58">
        <v>43799</v>
      </c>
      <c r="E44" s="59">
        <v>0</v>
      </c>
      <c r="F44" s="59">
        <v>-3619</v>
      </c>
      <c r="G44" s="59">
        <v>-3343</v>
      </c>
      <c r="H44" s="59">
        <v>2642</v>
      </c>
      <c r="I44" s="59">
        <v>-4320</v>
      </c>
      <c r="J44" s="59">
        <v>-5204</v>
      </c>
      <c r="K44" s="59">
        <v>9404</v>
      </c>
      <c r="L44" s="59">
        <v>-6728</v>
      </c>
      <c r="M44" s="59">
        <v>-2528</v>
      </c>
      <c r="N44" s="59">
        <v>655</v>
      </c>
      <c r="O44" s="59">
        <v>2150</v>
      </c>
      <c r="P44" s="59">
        <v>-1595</v>
      </c>
      <c r="Q44" s="59">
        <v>1210</v>
      </c>
      <c r="R44" s="59">
        <v>0</v>
      </c>
      <c r="S44" s="59">
        <v>0</v>
      </c>
      <c r="T44" s="59">
        <v>0</v>
      </c>
      <c r="U44" s="59">
        <v>0</v>
      </c>
      <c r="V44" s="59">
        <v>-5638</v>
      </c>
      <c r="W44" s="59">
        <v>32850</v>
      </c>
      <c r="X44" s="59">
        <v>-38488</v>
      </c>
      <c r="Y44" s="60">
        <v>-117.16</v>
      </c>
      <c r="Z44" s="61">
        <v>0</v>
      </c>
    </row>
    <row r="45" spans="1:26" ht="12.75">
      <c r="A45" s="68" t="s">
        <v>61</v>
      </c>
      <c r="B45" s="21">
        <v>-42859400</v>
      </c>
      <c r="C45" s="21">
        <v>107942603</v>
      </c>
      <c r="D45" s="103">
        <v>-120626495</v>
      </c>
      <c r="E45" s="104">
        <v>-230732717</v>
      </c>
      <c r="F45" s="104">
        <v>-6131434</v>
      </c>
      <c r="G45" s="104">
        <f>+F45+G42+G43+G44+G83</f>
        <v>-12933689</v>
      </c>
      <c r="H45" s="104">
        <f>+G45+H42+H43+H44+H83</f>
        <v>-18833375</v>
      </c>
      <c r="I45" s="104">
        <f>+H45</f>
        <v>-18833375</v>
      </c>
      <c r="J45" s="104">
        <f>+H45+J42+J43+J44+J83</f>
        <v>-23834450</v>
      </c>
      <c r="K45" s="104">
        <f>+J45+K42+K43+K44+K83</f>
        <v>-29004805</v>
      </c>
      <c r="L45" s="104">
        <f>+K45+L42+L43+L44+L83</f>
        <v>-33995837</v>
      </c>
      <c r="M45" s="104">
        <f>+L45</f>
        <v>-33995837</v>
      </c>
      <c r="N45" s="104">
        <f>+L45+N42+N43+N44+N83</f>
        <v>-40281027</v>
      </c>
      <c r="O45" s="104">
        <f>+N45+O42+O43+O44+O83</f>
        <v>-45519573</v>
      </c>
      <c r="P45" s="104">
        <f>+O45+P42+P43+P44+P83</f>
        <v>-45537020</v>
      </c>
      <c r="Q45" s="104">
        <f>+P45</f>
        <v>-45537020</v>
      </c>
      <c r="R45" s="104">
        <f>+P45+R42+R43+R44+R83</f>
        <v>-45537020</v>
      </c>
      <c r="S45" s="104">
        <f>+R45+S42+S43+S44+S83</f>
        <v>-45537020</v>
      </c>
      <c r="T45" s="104">
        <f>+S45+T42+T43+T44+T83</f>
        <v>-45537020</v>
      </c>
      <c r="U45" s="104">
        <f>+T45</f>
        <v>-45537020</v>
      </c>
      <c r="V45" s="104">
        <f>+U45</f>
        <v>-45537020</v>
      </c>
      <c r="W45" s="104">
        <f>+W83+W42+W43+W44</f>
        <v>-173016662</v>
      </c>
      <c r="X45" s="104">
        <f>+V45-W45</f>
        <v>127479642</v>
      </c>
      <c r="Y45" s="105">
        <f>+IF(W45&lt;&gt;0,+(X45/W45)*100,0)</f>
        <v>-73.68055800313613</v>
      </c>
      <c r="Z45" s="106">
        <v>-230732717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780933</v>
      </c>
      <c r="C68" s="18">
        <v>0</v>
      </c>
      <c r="D68" s="19">
        <v>-20826444</v>
      </c>
      <c r="E68" s="20">
        <v>-22492559</v>
      </c>
      <c r="F68" s="20">
        <v>1817943</v>
      </c>
      <c r="G68" s="20">
        <v>1815171</v>
      </c>
      <c r="H68" s="20">
        <v>1810868</v>
      </c>
      <c r="I68" s="20">
        <v>5443982</v>
      </c>
      <c r="J68" s="20">
        <v>2258897</v>
      </c>
      <c r="K68" s="20">
        <v>2154038</v>
      </c>
      <c r="L68" s="20">
        <v>2154038</v>
      </c>
      <c r="M68" s="20">
        <v>6566973</v>
      </c>
      <c r="N68" s="20">
        <v>2196236</v>
      </c>
      <c r="O68" s="20">
        <v>2205949</v>
      </c>
      <c r="P68" s="20">
        <v>2185682</v>
      </c>
      <c r="Q68" s="20">
        <v>6587867</v>
      </c>
      <c r="R68" s="20">
        <v>0</v>
      </c>
      <c r="S68" s="20">
        <v>0</v>
      </c>
      <c r="T68" s="20">
        <v>0</v>
      </c>
      <c r="U68" s="20">
        <v>0</v>
      </c>
      <c r="V68" s="20">
        <v>18598822</v>
      </c>
      <c r="W68" s="20">
        <v>-16869419</v>
      </c>
      <c r="X68" s="20">
        <v>0</v>
      </c>
      <c r="Y68" s="19">
        <v>0</v>
      </c>
      <c r="Z68" s="22">
        <v>-22492559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2326110</v>
      </c>
      <c r="C70" s="18">
        <v>0</v>
      </c>
      <c r="D70" s="19">
        <v>-22386202</v>
      </c>
      <c r="E70" s="20">
        <v>-21009534</v>
      </c>
      <c r="F70" s="20">
        <v>1643530</v>
      </c>
      <c r="G70" s="20">
        <v>705797</v>
      </c>
      <c r="H70" s="20">
        <v>1583876</v>
      </c>
      <c r="I70" s="20">
        <v>3933203</v>
      </c>
      <c r="J70" s="20">
        <v>181306</v>
      </c>
      <c r="K70" s="20">
        <v>1445294</v>
      </c>
      <c r="L70" s="20">
        <v>1644828</v>
      </c>
      <c r="M70" s="20">
        <v>3271428</v>
      </c>
      <c r="N70" s="20">
        <v>139258</v>
      </c>
      <c r="O70" s="20">
        <v>71887</v>
      </c>
      <c r="P70" s="20">
        <v>253000</v>
      </c>
      <c r="Q70" s="20">
        <v>464145</v>
      </c>
      <c r="R70" s="20">
        <v>0</v>
      </c>
      <c r="S70" s="20">
        <v>0</v>
      </c>
      <c r="T70" s="20">
        <v>0</v>
      </c>
      <c r="U70" s="20">
        <v>0</v>
      </c>
      <c r="V70" s="20">
        <v>7668776</v>
      </c>
      <c r="W70" s="20">
        <v>-15757149</v>
      </c>
      <c r="X70" s="20">
        <v>0</v>
      </c>
      <c r="Y70" s="19">
        <v>0</v>
      </c>
      <c r="Z70" s="22">
        <v>-21009534</v>
      </c>
    </row>
    <row r="71" spans="1:26" ht="12.75" hidden="1">
      <c r="A71" s="38" t="s">
        <v>67</v>
      </c>
      <c r="B71" s="18">
        <v>-2615644</v>
      </c>
      <c r="C71" s="18">
        <v>0</v>
      </c>
      <c r="D71" s="19">
        <v>-9325980</v>
      </c>
      <c r="E71" s="20">
        <v>-8206862</v>
      </c>
      <c r="F71" s="20">
        <v>539406</v>
      </c>
      <c r="G71" s="20">
        <v>545095</v>
      </c>
      <c r="H71" s="20">
        <v>601644</v>
      </c>
      <c r="I71" s="20">
        <v>1686145</v>
      </c>
      <c r="J71" s="20">
        <v>49939</v>
      </c>
      <c r="K71" s="20">
        <v>587477</v>
      </c>
      <c r="L71" s="20">
        <v>610772</v>
      </c>
      <c r="M71" s="20">
        <v>1248188</v>
      </c>
      <c r="N71" s="20">
        <v>6249</v>
      </c>
      <c r="O71" s="20">
        <v>1605</v>
      </c>
      <c r="P71" s="20">
        <v>467</v>
      </c>
      <c r="Q71" s="20">
        <v>8321</v>
      </c>
      <c r="R71" s="20">
        <v>0</v>
      </c>
      <c r="S71" s="20">
        <v>0</v>
      </c>
      <c r="T71" s="20">
        <v>0</v>
      </c>
      <c r="U71" s="20">
        <v>0</v>
      </c>
      <c r="V71" s="20">
        <v>2942654</v>
      </c>
      <c r="W71" s="20">
        <v>-6155147</v>
      </c>
      <c r="X71" s="20">
        <v>0</v>
      </c>
      <c r="Y71" s="19">
        <v>0</v>
      </c>
      <c r="Z71" s="22">
        <v>-8206862</v>
      </c>
    </row>
    <row r="72" spans="1:26" ht="12.75" hidden="1">
      <c r="A72" s="38" t="s">
        <v>68</v>
      </c>
      <c r="B72" s="18">
        <v>748065</v>
      </c>
      <c r="C72" s="18">
        <v>0</v>
      </c>
      <c r="D72" s="19">
        <v>-10534181</v>
      </c>
      <c r="E72" s="20">
        <v>-9902130</v>
      </c>
      <c r="F72" s="20">
        <v>843814</v>
      </c>
      <c r="G72" s="20">
        <v>840082</v>
      </c>
      <c r="H72" s="20">
        <v>838797</v>
      </c>
      <c r="I72" s="20">
        <v>2522693</v>
      </c>
      <c r="J72" s="20">
        <v>838348</v>
      </c>
      <c r="K72" s="20">
        <v>662412</v>
      </c>
      <c r="L72" s="20">
        <v>662299</v>
      </c>
      <c r="M72" s="20">
        <v>2163059</v>
      </c>
      <c r="N72" s="20">
        <v>662638</v>
      </c>
      <c r="O72" s="20">
        <v>701037</v>
      </c>
      <c r="P72" s="20">
        <v>641756</v>
      </c>
      <c r="Q72" s="20">
        <v>2005431</v>
      </c>
      <c r="R72" s="20">
        <v>0</v>
      </c>
      <c r="S72" s="20">
        <v>0</v>
      </c>
      <c r="T72" s="20">
        <v>0</v>
      </c>
      <c r="U72" s="20">
        <v>0</v>
      </c>
      <c r="V72" s="20">
        <v>6691183</v>
      </c>
      <c r="W72" s="20">
        <v>-7426596</v>
      </c>
      <c r="X72" s="20">
        <v>0</v>
      </c>
      <c r="Y72" s="19">
        <v>0</v>
      </c>
      <c r="Z72" s="22">
        <v>-9902130</v>
      </c>
    </row>
    <row r="73" spans="1:26" ht="12.75" hidden="1">
      <c r="A73" s="38" t="s">
        <v>69</v>
      </c>
      <c r="B73" s="18">
        <v>778075</v>
      </c>
      <c r="C73" s="18">
        <v>0</v>
      </c>
      <c r="D73" s="19">
        <v>-11058961</v>
      </c>
      <c r="E73" s="20">
        <v>-10174244</v>
      </c>
      <c r="F73" s="20">
        <v>834648</v>
      </c>
      <c r="G73" s="20">
        <v>833338</v>
      </c>
      <c r="H73" s="20">
        <v>834048</v>
      </c>
      <c r="I73" s="20">
        <v>2502034</v>
      </c>
      <c r="J73" s="20">
        <v>827301</v>
      </c>
      <c r="K73" s="20">
        <v>681778</v>
      </c>
      <c r="L73" s="20">
        <v>681669</v>
      </c>
      <c r="M73" s="20">
        <v>2190748</v>
      </c>
      <c r="N73" s="20">
        <v>682067</v>
      </c>
      <c r="O73" s="20">
        <v>719204</v>
      </c>
      <c r="P73" s="20">
        <v>661307</v>
      </c>
      <c r="Q73" s="20">
        <v>2062578</v>
      </c>
      <c r="R73" s="20">
        <v>0</v>
      </c>
      <c r="S73" s="20">
        <v>0</v>
      </c>
      <c r="T73" s="20">
        <v>0</v>
      </c>
      <c r="U73" s="20">
        <v>0</v>
      </c>
      <c r="V73" s="20">
        <v>6755360</v>
      </c>
      <c r="W73" s="20">
        <v>-7630682</v>
      </c>
      <c r="X73" s="20">
        <v>0</v>
      </c>
      <c r="Y73" s="19">
        <v>0</v>
      </c>
      <c r="Z73" s="22">
        <v>-10174244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2667819</v>
      </c>
      <c r="C75" s="27">
        <v>0</v>
      </c>
      <c r="D75" s="28">
        <v>-4069736</v>
      </c>
      <c r="E75" s="29">
        <v>-4069736</v>
      </c>
      <c r="F75" s="29">
        <v>2046997</v>
      </c>
      <c r="G75" s="29">
        <v>2021717</v>
      </c>
      <c r="H75" s="29">
        <v>2059505</v>
      </c>
      <c r="I75" s="29">
        <v>6128219</v>
      </c>
      <c r="J75" s="29">
        <v>498962</v>
      </c>
      <c r="K75" s="29">
        <v>1756104</v>
      </c>
      <c r="L75" s="29">
        <v>954616</v>
      </c>
      <c r="M75" s="29">
        <v>3209682</v>
      </c>
      <c r="N75" s="29">
        <v>467292</v>
      </c>
      <c r="O75" s="29">
        <v>485583</v>
      </c>
      <c r="P75" s="29">
        <v>453861</v>
      </c>
      <c r="Q75" s="29">
        <v>1406736</v>
      </c>
      <c r="R75" s="29">
        <v>0</v>
      </c>
      <c r="S75" s="29">
        <v>0</v>
      </c>
      <c r="T75" s="29">
        <v>0</v>
      </c>
      <c r="U75" s="29">
        <v>0</v>
      </c>
      <c r="V75" s="29">
        <v>10744637</v>
      </c>
      <c r="W75" s="29">
        <v>-3052304</v>
      </c>
      <c r="X75" s="29">
        <v>0</v>
      </c>
      <c r="Y75" s="28">
        <v>0</v>
      </c>
      <c r="Z75" s="30">
        <v>-4069736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77514</v>
      </c>
      <c r="C5" s="18">
        <v>0</v>
      </c>
      <c r="D5" s="58">
        <v>44856144</v>
      </c>
      <c r="E5" s="59">
        <v>33529815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25147359</v>
      </c>
      <c r="X5" s="59">
        <v>-25147359</v>
      </c>
      <c r="Y5" s="60">
        <v>-100</v>
      </c>
      <c r="Z5" s="61">
        <v>33529815</v>
      </c>
    </row>
    <row r="6" spans="1:26" ht="12.75">
      <c r="A6" s="57" t="s">
        <v>32</v>
      </c>
      <c r="B6" s="18">
        <v>4377043</v>
      </c>
      <c r="C6" s="18">
        <v>0</v>
      </c>
      <c r="D6" s="58">
        <v>151906132</v>
      </c>
      <c r="E6" s="59">
        <v>124784416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93588310</v>
      </c>
      <c r="X6" s="59">
        <v>-93588310</v>
      </c>
      <c r="Y6" s="60">
        <v>-100</v>
      </c>
      <c r="Z6" s="61">
        <v>124784416</v>
      </c>
    </row>
    <row r="7" spans="1:26" ht="12.75">
      <c r="A7" s="57" t="s">
        <v>33</v>
      </c>
      <c r="B7" s="18">
        <v>2926</v>
      </c>
      <c r="C7" s="18">
        <v>0</v>
      </c>
      <c r="D7" s="58">
        <v>1170653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60">
        <v>0</v>
      </c>
      <c r="Z7" s="61">
        <v>0</v>
      </c>
    </row>
    <row r="8" spans="1:26" ht="12.75">
      <c r="A8" s="57" t="s">
        <v>34</v>
      </c>
      <c r="B8" s="18">
        <v>450006</v>
      </c>
      <c r="C8" s="18">
        <v>0</v>
      </c>
      <c r="D8" s="58">
        <v>176242000</v>
      </c>
      <c r="E8" s="59">
        <v>89148000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66861000</v>
      </c>
      <c r="X8" s="59">
        <v>-66861000</v>
      </c>
      <c r="Y8" s="60">
        <v>-100</v>
      </c>
      <c r="Z8" s="61">
        <v>89148000</v>
      </c>
    </row>
    <row r="9" spans="1:26" ht="12.75">
      <c r="A9" s="57" t="s">
        <v>35</v>
      </c>
      <c r="B9" s="18">
        <v>406880</v>
      </c>
      <c r="C9" s="18">
        <v>0</v>
      </c>
      <c r="D9" s="58">
        <v>28669502</v>
      </c>
      <c r="E9" s="59">
        <v>19621151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14715866</v>
      </c>
      <c r="X9" s="59">
        <v>-14715866</v>
      </c>
      <c r="Y9" s="60">
        <v>-100</v>
      </c>
      <c r="Z9" s="61">
        <v>19621151</v>
      </c>
    </row>
    <row r="10" spans="1:26" ht="20.25">
      <c r="A10" s="62" t="s">
        <v>105</v>
      </c>
      <c r="B10" s="63">
        <f>SUM(B5:B9)</f>
        <v>5314369</v>
      </c>
      <c r="C10" s="63">
        <f>SUM(C5:C9)</f>
        <v>0</v>
      </c>
      <c r="D10" s="64">
        <f aca="true" t="shared" si="0" ref="D10:Z10">SUM(D5:D9)</f>
        <v>402844431</v>
      </c>
      <c r="E10" s="65">
        <f t="shared" si="0"/>
        <v>267083382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0</v>
      </c>
      <c r="W10" s="65">
        <f t="shared" si="0"/>
        <v>200312535</v>
      </c>
      <c r="X10" s="65">
        <f t="shared" si="0"/>
        <v>-200312535</v>
      </c>
      <c r="Y10" s="66">
        <f>+IF(W10&lt;&gt;0,(X10/W10)*100,0)</f>
        <v>-100</v>
      </c>
      <c r="Z10" s="67">
        <f t="shared" si="0"/>
        <v>267083382</v>
      </c>
    </row>
    <row r="11" spans="1:26" ht="12.75">
      <c r="A11" s="57" t="s">
        <v>36</v>
      </c>
      <c r="B11" s="18">
        <v>38466</v>
      </c>
      <c r="C11" s="18">
        <v>0</v>
      </c>
      <c r="D11" s="58">
        <v>971261027</v>
      </c>
      <c r="E11" s="59">
        <v>102911723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77183798</v>
      </c>
      <c r="X11" s="59">
        <v>-77183798</v>
      </c>
      <c r="Y11" s="60">
        <v>-100</v>
      </c>
      <c r="Z11" s="61">
        <v>102911723</v>
      </c>
    </row>
    <row r="12" spans="1:26" ht="12.75">
      <c r="A12" s="57" t="s">
        <v>37</v>
      </c>
      <c r="B12" s="18">
        <v>0</v>
      </c>
      <c r="C12" s="18">
        <v>0</v>
      </c>
      <c r="D12" s="58">
        <v>9711613</v>
      </c>
      <c r="E12" s="59">
        <v>5282435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3961823</v>
      </c>
      <c r="X12" s="59">
        <v>-3961823</v>
      </c>
      <c r="Y12" s="60">
        <v>-100</v>
      </c>
      <c r="Z12" s="61">
        <v>5282435</v>
      </c>
    </row>
    <row r="13" spans="1:26" ht="12.75">
      <c r="A13" s="57" t="s">
        <v>106</v>
      </c>
      <c r="B13" s="18">
        <v>0</v>
      </c>
      <c r="C13" s="18">
        <v>0</v>
      </c>
      <c r="D13" s="58">
        <v>65000132</v>
      </c>
      <c r="E13" s="59">
        <v>43085000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32313749</v>
      </c>
      <c r="X13" s="59">
        <v>-32313749</v>
      </c>
      <c r="Y13" s="60">
        <v>-100</v>
      </c>
      <c r="Z13" s="61">
        <v>43085000</v>
      </c>
    </row>
    <row r="14" spans="1:26" ht="12.75">
      <c r="A14" s="57" t="s">
        <v>38</v>
      </c>
      <c r="B14" s="18">
        <v>0</v>
      </c>
      <c r="C14" s="18">
        <v>0</v>
      </c>
      <c r="D14" s="58">
        <v>24</v>
      </c>
      <c r="E14" s="59">
        <v>10209872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7657406</v>
      </c>
      <c r="X14" s="59">
        <v>-7657406</v>
      </c>
      <c r="Y14" s="60">
        <v>-100</v>
      </c>
      <c r="Z14" s="61">
        <v>10209872</v>
      </c>
    </row>
    <row r="15" spans="1:26" ht="12.75">
      <c r="A15" s="57" t="s">
        <v>39</v>
      </c>
      <c r="B15" s="18">
        <v>594616</v>
      </c>
      <c r="C15" s="18">
        <v>0</v>
      </c>
      <c r="D15" s="58">
        <v>73920000</v>
      </c>
      <c r="E15" s="59">
        <v>95235723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71426793</v>
      </c>
      <c r="X15" s="59">
        <v>-71426793</v>
      </c>
      <c r="Y15" s="60">
        <v>-100</v>
      </c>
      <c r="Z15" s="61">
        <v>95235723</v>
      </c>
    </row>
    <row r="16" spans="1:26" ht="12.75">
      <c r="A16" s="57" t="s">
        <v>34</v>
      </c>
      <c r="B16" s="18">
        <v>32880</v>
      </c>
      <c r="C16" s="18">
        <v>0</v>
      </c>
      <c r="D16" s="58">
        <v>1186000</v>
      </c>
      <c r="E16" s="59">
        <v>1269821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952364</v>
      </c>
      <c r="X16" s="59">
        <v>-952364</v>
      </c>
      <c r="Y16" s="60">
        <v>-100</v>
      </c>
      <c r="Z16" s="61">
        <v>1269821</v>
      </c>
    </row>
    <row r="17" spans="1:26" ht="12.75">
      <c r="A17" s="57" t="s">
        <v>40</v>
      </c>
      <c r="B17" s="18">
        <v>1396904</v>
      </c>
      <c r="C17" s="18">
        <v>0</v>
      </c>
      <c r="D17" s="58">
        <v>72798624</v>
      </c>
      <c r="E17" s="59">
        <v>52159607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39119696</v>
      </c>
      <c r="X17" s="59">
        <v>-39119696</v>
      </c>
      <c r="Y17" s="60">
        <v>-100</v>
      </c>
      <c r="Z17" s="61">
        <v>52159607</v>
      </c>
    </row>
    <row r="18" spans="1:26" ht="12.75">
      <c r="A18" s="68" t="s">
        <v>41</v>
      </c>
      <c r="B18" s="69">
        <f>SUM(B11:B17)</f>
        <v>2062866</v>
      </c>
      <c r="C18" s="69">
        <f>SUM(C11:C17)</f>
        <v>0</v>
      </c>
      <c r="D18" s="70">
        <f aca="true" t="shared" si="1" ref="D18:Z18">SUM(D11:D17)</f>
        <v>1193877420</v>
      </c>
      <c r="E18" s="71">
        <f t="shared" si="1"/>
        <v>310154181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0</v>
      </c>
      <c r="W18" s="71">
        <f t="shared" si="1"/>
        <v>232615629</v>
      </c>
      <c r="X18" s="71">
        <f t="shared" si="1"/>
        <v>-232615629</v>
      </c>
      <c r="Y18" s="66">
        <f>+IF(W18&lt;&gt;0,(X18/W18)*100,0)</f>
        <v>-100</v>
      </c>
      <c r="Z18" s="72">
        <f t="shared" si="1"/>
        <v>310154181</v>
      </c>
    </row>
    <row r="19" spans="1:26" ht="12.75">
      <c r="A19" s="68" t="s">
        <v>42</v>
      </c>
      <c r="B19" s="73">
        <f>+B10-B18</f>
        <v>3251503</v>
      </c>
      <c r="C19" s="73">
        <f>+C10-C18</f>
        <v>0</v>
      </c>
      <c r="D19" s="74">
        <f aca="true" t="shared" si="2" ref="D19:Z19">+D10-D18</f>
        <v>-791032989</v>
      </c>
      <c r="E19" s="75">
        <f t="shared" si="2"/>
        <v>-43070799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0</v>
      </c>
      <c r="W19" s="75">
        <f>IF(E10=E18,0,W10-W18)</f>
        <v>-32303094</v>
      </c>
      <c r="X19" s="75">
        <f t="shared" si="2"/>
        <v>32303094</v>
      </c>
      <c r="Y19" s="76">
        <f>+IF(W19&lt;&gt;0,(X19/W19)*100,0)</f>
        <v>-100</v>
      </c>
      <c r="Z19" s="77">
        <f t="shared" si="2"/>
        <v>-43070799</v>
      </c>
    </row>
    <row r="20" spans="1:26" ht="20.25">
      <c r="A20" s="78" t="s">
        <v>43</v>
      </c>
      <c r="B20" s="79">
        <v>0</v>
      </c>
      <c r="C20" s="79">
        <v>0</v>
      </c>
      <c r="D20" s="80">
        <v>75480000</v>
      </c>
      <c r="E20" s="81">
        <v>51779000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38834252</v>
      </c>
      <c r="X20" s="81">
        <v>-38834252</v>
      </c>
      <c r="Y20" s="82">
        <v>-100</v>
      </c>
      <c r="Z20" s="83">
        <v>51779000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3251503</v>
      </c>
      <c r="C22" s="91">
        <f>SUM(C19:C21)</f>
        <v>0</v>
      </c>
      <c r="D22" s="92">
        <f aca="true" t="shared" si="3" ref="D22:Z22">SUM(D19:D21)</f>
        <v>-715552989</v>
      </c>
      <c r="E22" s="93">
        <f t="shared" si="3"/>
        <v>8708201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6531158</v>
      </c>
      <c r="X22" s="93">
        <f t="shared" si="3"/>
        <v>-6531158</v>
      </c>
      <c r="Y22" s="94">
        <f>+IF(W22&lt;&gt;0,(X22/W22)*100,0)</f>
        <v>-100</v>
      </c>
      <c r="Z22" s="95">
        <f t="shared" si="3"/>
        <v>8708201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3251503</v>
      </c>
      <c r="C24" s="73">
        <f>SUM(C22:C23)</f>
        <v>0</v>
      </c>
      <c r="D24" s="74">
        <f aca="true" t="shared" si="4" ref="D24:Z24">SUM(D22:D23)</f>
        <v>-715552989</v>
      </c>
      <c r="E24" s="75">
        <f t="shared" si="4"/>
        <v>8708201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0</v>
      </c>
      <c r="K24" s="75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0</v>
      </c>
      <c r="W24" s="75">
        <f t="shared" si="4"/>
        <v>6531158</v>
      </c>
      <c r="X24" s="75">
        <f t="shared" si="4"/>
        <v>-6531158</v>
      </c>
      <c r="Y24" s="76">
        <f>+IF(W24&lt;&gt;0,(X24/W24)*100,0)</f>
        <v>-100</v>
      </c>
      <c r="Z24" s="77">
        <f t="shared" si="4"/>
        <v>8708201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1053</v>
      </c>
      <c r="C27" s="21">
        <v>0</v>
      </c>
      <c r="D27" s="103">
        <v>94780006</v>
      </c>
      <c r="E27" s="104">
        <v>51779001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38834253</v>
      </c>
      <c r="X27" s="104">
        <v>-38834253</v>
      </c>
      <c r="Y27" s="105">
        <v>-100</v>
      </c>
      <c r="Z27" s="106">
        <v>51779001</v>
      </c>
    </row>
    <row r="28" spans="1:26" ht="12.75">
      <c r="A28" s="107" t="s">
        <v>47</v>
      </c>
      <c r="B28" s="18">
        <v>-124</v>
      </c>
      <c r="C28" s="18">
        <v>0</v>
      </c>
      <c r="D28" s="58">
        <v>94780006</v>
      </c>
      <c r="E28" s="59">
        <v>51779001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38834253</v>
      </c>
      <c r="X28" s="59">
        <v>-38834253</v>
      </c>
      <c r="Y28" s="60">
        <v>-100</v>
      </c>
      <c r="Z28" s="61">
        <v>51779001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-124</v>
      </c>
      <c r="C32" s="21">
        <f>SUM(C28:C31)</f>
        <v>0</v>
      </c>
      <c r="D32" s="103">
        <f aca="true" t="shared" si="5" ref="D32:Z32">SUM(D28:D31)</f>
        <v>94780006</v>
      </c>
      <c r="E32" s="104">
        <f t="shared" si="5"/>
        <v>51779001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38834253</v>
      </c>
      <c r="X32" s="104">
        <f t="shared" si="5"/>
        <v>-38834253</v>
      </c>
      <c r="Y32" s="105">
        <f>+IF(W32&lt;&gt;0,(X32/W32)*100,0)</f>
        <v>-100</v>
      </c>
      <c r="Z32" s="106">
        <f t="shared" si="5"/>
        <v>51779001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51465413</v>
      </c>
      <c r="C35" s="18">
        <v>0</v>
      </c>
      <c r="D35" s="58">
        <v>732</v>
      </c>
      <c r="E35" s="59">
        <v>240823721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180617792</v>
      </c>
      <c r="X35" s="59">
        <v>-180617792</v>
      </c>
      <c r="Y35" s="60">
        <v>-100</v>
      </c>
      <c r="Z35" s="61">
        <v>240823721</v>
      </c>
    </row>
    <row r="36" spans="1:26" ht="12.75">
      <c r="A36" s="57" t="s">
        <v>53</v>
      </c>
      <c r="B36" s="18">
        <v>-417800</v>
      </c>
      <c r="C36" s="18">
        <v>0</v>
      </c>
      <c r="D36" s="58">
        <v>94779622</v>
      </c>
      <c r="E36" s="59">
        <v>51779001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38834253</v>
      </c>
      <c r="X36" s="59">
        <v>-38834253</v>
      </c>
      <c r="Y36" s="60">
        <v>-100</v>
      </c>
      <c r="Z36" s="61">
        <v>51779001</v>
      </c>
    </row>
    <row r="37" spans="1:26" ht="12.75">
      <c r="A37" s="57" t="s">
        <v>54</v>
      </c>
      <c r="B37" s="18">
        <v>49609243</v>
      </c>
      <c r="C37" s="18">
        <v>0</v>
      </c>
      <c r="D37" s="58">
        <v>196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60">
        <v>0</v>
      </c>
      <c r="Z37" s="61">
        <v>0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-1813133</v>
      </c>
      <c r="C39" s="18">
        <v>0</v>
      </c>
      <c r="D39" s="58">
        <v>810333147</v>
      </c>
      <c r="E39" s="59">
        <v>283894521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212920890</v>
      </c>
      <c r="X39" s="59">
        <v>-212920890</v>
      </c>
      <c r="Y39" s="60">
        <v>-100</v>
      </c>
      <c r="Z39" s="61">
        <v>283894521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-1975441</v>
      </c>
      <c r="C42" s="18">
        <v>0</v>
      </c>
      <c r="D42" s="58">
        <v>-1118440588</v>
      </c>
      <c r="E42" s="59">
        <v>49795017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37346268</v>
      </c>
      <c r="X42" s="59">
        <v>-37346268</v>
      </c>
      <c r="Y42" s="60">
        <v>-100</v>
      </c>
      <c r="Z42" s="61">
        <v>49795017</v>
      </c>
    </row>
    <row r="43" spans="1:26" ht="12.75">
      <c r="A43" s="57" t="s">
        <v>59</v>
      </c>
      <c r="B43" s="18">
        <v>418853</v>
      </c>
      <c r="C43" s="18">
        <v>0</v>
      </c>
      <c r="D43" s="58">
        <v>-418853</v>
      </c>
      <c r="E43" s="59">
        <v>-48511000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-36697388</v>
      </c>
      <c r="X43" s="59">
        <v>36697388</v>
      </c>
      <c r="Y43" s="60">
        <v>-100</v>
      </c>
      <c r="Z43" s="61">
        <v>-48511000</v>
      </c>
    </row>
    <row r="44" spans="1:26" ht="12.75">
      <c r="A44" s="57" t="s">
        <v>60</v>
      </c>
      <c r="B44" s="18">
        <v>-3634923</v>
      </c>
      <c r="C44" s="18">
        <v>0</v>
      </c>
      <c r="D44" s="58">
        <v>144</v>
      </c>
      <c r="E44" s="59">
        <v>-144</v>
      </c>
      <c r="F44" s="59">
        <v>-12</v>
      </c>
      <c r="G44" s="59">
        <v>0</v>
      </c>
      <c r="H44" s="59">
        <v>0</v>
      </c>
      <c r="I44" s="59">
        <v>-12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</v>
      </c>
      <c r="W44" s="59">
        <v>0</v>
      </c>
      <c r="X44" s="59">
        <v>-12</v>
      </c>
      <c r="Y44" s="60">
        <v>0</v>
      </c>
      <c r="Z44" s="61">
        <v>-144</v>
      </c>
    </row>
    <row r="45" spans="1:26" ht="12.75">
      <c r="A45" s="68" t="s">
        <v>61</v>
      </c>
      <c r="B45" s="21">
        <v>47131678</v>
      </c>
      <c r="C45" s="21">
        <v>0</v>
      </c>
      <c r="D45" s="103">
        <v>-1118859249</v>
      </c>
      <c r="E45" s="104">
        <v>1283873</v>
      </c>
      <c r="F45" s="104">
        <v>-12</v>
      </c>
      <c r="G45" s="104">
        <f>+F45+G42+G43+G44+G83</f>
        <v>-12</v>
      </c>
      <c r="H45" s="104">
        <f>+G45+H42+H43+H44+H83</f>
        <v>-12</v>
      </c>
      <c r="I45" s="104">
        <f>+H45</f>
        <v>-12</v>
      </c>
      <c r="J45" s="104">
        <f>+H45+J42+J43+J44+J83</f>
        <v>-12</v>
      </c>
      <c r="K45" s="104">
        <f>+J45+K42+K43+K44+K83</f>
        <v>-12</v>
      </c>
      <c r="L45" s="104">
        <f>+K45+L42+L43+L44+L83</f>
        <v>-12</v>
      </c>
      <c r="M45" s="104">
        <f>+L45</f>
        <v>-12</v>
      </c>
      <c r="N45" s="104">
        <f>+L45+N42+N43+N44+N83</f>
        <v>-12</v>
      </c>
      <c r="O45" s="104">
        <f>+N45+O42+O43+O44+O83</f>
        <v>-12</v>
      </c>
      <c r="P45" s="104">
        <f>+O45+P42+P43+P44+P83</f>
        <v>-12</v>
      </c>
      <c r="Q45" s="104">
        <f>+P45</f>
        <v>-12</v>
      </c>
      <c r="R45" s="104">
        <f>+P45+R42+R43+R44+R83</f>
        <v>-12</v>
      </c>
      <c r="S45" s="104">
        <f>+R45+S42+S43+S44+S83</f>
        <v>-12</v>
      </c>
      <c r="T45" s="104">
        <f>+S45+T42+T43+T44+T83</f>
        <v>-12</v>
      </c>
      <c r="U45" s="104">
        <f>+T45</f>
        <v>-12</v>
      </c>
      <c r="V45" s="104">
        <f>+U45</f>
        <v>-12</v>
      </c>
      <c r="W45" s="104">
        <f>+W83+W42+W43+W44</f>
        <v>648880</v>
      </c>
      <c r="X45" s="104">
        <f>+V45-W45</f>
        <v>-648892</v>
      </c>
      <c r="Y45" s="105">
        <f>+IF(W45&lt;&gt;0,+(X45/W45)*100,0)</f>
        <v>-100.00184934040193</v>
      </c>
      <c r="Z45" s="106">
        <v>1283873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76.12497712856452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76.1249839396654</v>
      </c>
      <c r="X59" s="10">
        <f t="shared" si="7"/>
        <v>0</v>
      </c>
      <c r="Y59" s="10">
        <f t="shared" si="7"/>
        <v>0</v>
      </c>
      <c r="Z59" s="11">
        <f t="shared" si="7"/>
        <v>76.12497712856452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99.99999695448861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99.99999593931807</v>
      </c>
      <c r="X61" s="13">
        <f t="shared" si="7"/>
        <v>0</v>
      </c>
      <c r="Y61" s="13">
        <f t="shared" si="7"/>
        <v>0</v>
      </c>
      <c r="Z61" s="14">
        <f t="shared" si="7"/>
        <v>99.99999695448861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64.02114971572963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64.02115931953331</v>
      </c>
      <c r="X62" s="13">
        <f t="shared" si="7"/>
        <v>0</v>
      </c>
      <c r="Y62" s="13">
        <f t="shared" si="7"/>
        <v>0</v>
      </c>
      <c r="Z62" s="14">
        <f t="shared" si="7"/>
        <v>64.02114971572963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75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75</v>
      </c>
      <c r="X63" s="13">
        <f t="shared" si="7"/>
        <v>0</v>
      </c>
      <c r="Y63" s="13">
        <f t="shared" si="7"/>
        <v>0</v>
      </c>
      <c r="Z63" s="14">
        <f t="shared" si="7"/>
        <v>75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75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74.99999129980961</v>
      </c>
      <c r="X64" s="13">
        <f t="shared" si="7"/>
        <v>0</v>
      </c>
      <c r="Y64" s="13">
        <f t="shared" si="7"/>
        <v>0</v>
      </c>
      <c r="Z64" s="14">
        <f t="shared" si="7"/>
        <v>75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99.9999712305182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99.99996164069277</v>
      </c>
      <c r="X66" s="16">
        <f t="shared" si="7"/>
        <v>0</v>
      </c>
      <c r="Y66" s="16">
        <f t="shared" si="7"/>
        <v>0</v>
      </c>
      <c r="Z66" s="17">
        <f t="shared" si="7"/>
        <v>99.9999712305182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77514</v>
      </c>
      <c r="C68" s="18">
        <v>0</v>
      </c>
      <c r="D68" s="19">
        <v>44856144</v>
      </c>
      <c r="E68" s="20">
        <v>33529815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25147359</v>
      </c>
      <c r="X68" s="20">
        <v>0</v>
      </c>
      <c r="Y68" s="19">
        <v>0</v>
      </c>
      <c r="Z68" s="22">
        <v>33529815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65670416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49252811</v>
      </c>
      <c r="X70" s="20">
        <v>0</v>
      </c>
      <c r="Y70" s="19">
        <v>0</v>
      </c>
      <c r="Z70" s="22">
        <v>65670416</v>
      </c>
    </row>
    <row r="71" spans="1:26" ht="12.75" hidden="1">
      <c r="A71" s="38" t="s">
        <v>67</v>
      </c>
      <c r="B71" s="18">
        <v>1508698</v>
      </c>
      <c r="C71" s="18">
        <v>0</v>
      </c>
      <c r="D71" s="19">
        <v>63130084</v>
      </c>
      <c r="E71" s="20">
        <v>31660000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23744998</v>
      </c>
      <c r="X71" s="20">
        <v>0</v>
      </c>
      <c r="Y71" s="19">
        <v>0</v>
      </c>
      <c r="Z71" s="22">
        <v>31660000</v>
      </c>
    </row>
    <row r="72" spans="1:26" ht="12.75" hidden="1">
      <c r="A72" s="38" t="s">
        <v>68</v>
      </c>
      <c r="B72" s="18">
        <v>1608007</v>
      </c>
      <c r="C72" s="18">
        <v>0</v>
      </c>
      <c r="D72" s="19">
        <v>65072024</v>
      </c>
      <c r="E72" s="20">
        <v>15960000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11970000</v>
      </c>
      <c r="X72" s="20">
        <v>0</v>
      </c>
      <c r="Y72" s="19">
        <v>0</v>
      </c>
      <c r="Z72" s="22">
        <v>15960000</v>
      </c>
    </row>
    <row r="73" spans="1:26" ht="12.75" hidden="1">
      <c r="A73" s="38" t="s">
        <v>69</v>
      </c>
      <c r="B73" s="18">
        <v>1260338</v>
      </c>
      <c r="C73" s="18">
        <v>0</v>
      </c>
      <c r="D73" s="19">
        <v>23704024</v>
      </c>
      <c r="E73" s="20">
        <v>11494000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8620501</v>
      </c>
      <c r="X73" s="20">
        <v>0</v>
      </c>
      <c r="Y73" s="19">
        <v>0</v>
      </c>
      <c r="Z73" s="22">
        <v>11494000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199021</v>
      </c>
      <c r="C75" s="27">
        <v>0</v>
      </c>
      <c r="D75" s="28">
        <v>27807334</v>
      </c>
      <c r="E75" s="29">
        <v>13903622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10427717</v>
      </c>
      <c r="X75" s="29">
        <v>0</v>
      </c>
      <c r="Y75" s="28">
        <v>0</v>
      </c>
      <c r="Z75" s="30">
        <v>13903622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25524564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19143423</v>
      </c>
      <c r="X77" s="20">
        <v>0</v>
      </c>
      <c r="Y77" s="19">
        <v>0</v>
      </c>
      <c r="Z77" s="22">
        <v>25524564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65670414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49252809</v>
      </c>
      <c r="X79" s="20">
        <v>0</v>
      </c>
      <c r="Y79" s="19">
        <v>0</v>
      </c>
      <c r="Z79" s="22">
        <v>65670414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20269096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15201823</v>
      </c>
      <c r="X80" s="20">
        <v>0</v>
      </c>
      <c r="Y80" s="19">
        <v>0</v>
      </c>
      <c r="Z80" s="22">
        <v>20269096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11970000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8977500</v>
      </c>
      <c r="X81" s="20">
        <v>0</v>
      </c>
      <c r="Y81" s="19">
        <v>0</v>
      </c>
      <c r="Z81" s="22">
        <v>11970000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8620500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6465375</v>
      </c>
      <c r="X82" s="20">
        <v>0</v>
      </c>
      <c r="Y82" s="19">
        <v>0</v>
      </c>
      <c r="Z82" s="22">
        <v>8620500</v>
      </c>
    </row>
    <row r="83" spans="1:26" ht="12.75" hidden="1">
      <c r="A83" s="38"/>
      <c r="B83" s="18">
        <v>52323189</v>
      </c>
      <c r="C83" s="18"/>
      <c r="D83" s="19">
        <v>48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13903618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10427713</v>
      </c>
      <c r="X84" s="29">
        <v>0</v>
      </c>
      <c r="Y84" s="28">
        <v>0</v>
      </c>
      <c r="Z84" s="30">
        <v>13903618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8204283</v>
      </c>
      <c r="C5" s="18">
        <v>0</v>
      </c>
      <c r="D5" s="58">
        <v>8156575</v>
      </c>
      <c r="E5" s="59">
        <v>8156575</v>
      </c>
      <c r="F5" s="59">
        <v>18673</v>
      </c>
      <c r="G5" s="59">
        <v>0</v>
      </c>
      <c r="H5" s="59">
        <v>0</v>
      </c>
      <c r="I5" s="59">
        <v>18673</v>
      </c>
      <c r="J5" s="59">
        <v>5175401</v>
      </c>
      <c r="K5" s="59">
        <v>0</v>
      </c>
      <c r="L5" s="59">
        <v>0</v>
      </c>
      <c r="M5" s="59">
        <v>5175401</v>
      </c>
      <c r="N5" s="59">
        <v>497437</v>
      </c>
      <c r="O5" s="59">
        <v>499372</v>
      </c>
      <c r="P5" s="59">
        <v>0</v>
      </c>
      <c r="Q5" s="59">
        <v>996809</v>
      </c>
      <c r="R5" s="59">
        <v>0</v>
      </c>
      <c r="S5" s="59">
        <v>0</v>
      </c>
      <c r="T5" s="59">
        <v>0</v>
      </c>
      <c r="U5" s="59">
        <v>0</v>
      </c>
      <c r="V5" s="59">
        <v>6190883</v>
      </c>
      <c r="W5" s="59">
        <v>6117444</v>
      </c>
      <c r="X5" s="59">
        <v>73439</v>
      </c>
      <c r="Y5" s="60">
        <v>1.2</v>
      </c>
      <c r="Z5" s="61">
        <v>8156575</v>
      </c>
    </row>
    <row r="6" spans="1:26" ht="12.75">
      <c r="A6" s="57" t="s">
        <v>32</v>
      </c>
      <c r="B6" s="18">
        <v>72293523</v>
      </c>
      <c r="C6" s="18">
        <v>0</v>
      </c>
      <c r="D6" s="58">
        <v>81777784</v>
      </c>
      <c r="E6" s="59">
        <v>81777784</v>
      </c>
      <c r="F6" s="59">
        <v>4279134</v>
      </c>
      <c r="G6" s="59">
        <v>0</v>
      </c>
      <c r="H6" s="59">
        <v>0</v>
      </c>
      <c r="I6" s="59">
        <v>4279134</v>
      </c>
      <c r="J6" s="59">
        <v>4733915</v>
      </c>
      <c r="K6" s="59">
        <v>0</v>
      </c>
      <c r="L6" s="59">
        <v>0</v>
      </c>
      <c r="M6" s="59">
        <v>4733915</v>
      </c>
      <c r="N6" s="59">
        <v>3980000</v>
      </c>
      <c r="O6" s="59">
        <v>5945738</v>
      </c>
      <c r="P6" s="59">
        <v>0</v>
      </c>
      <c r="Q6" s="59">
        <v>9925738</v>
      </c>
      <c r="R6" s="59">
        <v>0</v>
      </c>
      <c r="S6" s="59">
        <v>0</v>
      </c>
      <c r="T6" s="59">
        <v>0</v>
      </c>
      <c r="U6" s="59">
        <v>0</v>
      </c>
      <c r="V6" s="59">
        <v>18938787</v>
      </c>
      <c r="W6" s="59">
        <v>61333344</v>
      </c>
      <c r="X6" s="59">
        <v>-42394557</v>
      </c>
      <c r="Y6" s="60">
        <v>-69.12</v>
      </c>
      <c r="Z6" s="61">
        <v>81777784</v>
      </c>
    </row>
    <row r="7" spans="1:26" ht="12.75">
      <c r="A7" s="57" t="s">
        <v>33</v>
      </c>
      <c r="B7" s="18">
        <v>397707</v>
      </c>
      <c r="C7" s="18">
        <v>0</v>
      </c>
      <c r="D7" s="58">
        <v>954000</v>
      </c>
      <c r="E7" s="59">
        <v>954000</v>
      </c>
      <c r="F7" s="59">
        <v>88080</v>
      </c>
      <c r="G7" s="59">
        <v>0</v>
      </c>
      <c r="H7" s="59">
        <v>0</v>
      </c>
      <c r="I7" s="59">
        <v>88080</v>
      </c>
      <c r="J7" s="59">
        <v>0</v>
      </c>
      <c r="K7" s="59">
        <v>0</v>
      </c>
      <c r="L7" s="59">
        <v>0</v>
      </c>
      <c r="M7" s="59">
        <v>0</v>
      </c>
      <c r="N7" s="59">
        <v>60326</v>
      </c>
      <c r="O7" s="59">
        <v>21528</v>
      </c>
      <c r="P7" s="59">
        <v>0</v>
      </c>
      <c r="Q7" s="59">
        <v>81854</v>
      </c>
      <c r="R7" s="59">
        <v>0</v>
      </c>
      <c r="S7" s="59">
        <v>0</v>
      </c>
      <c r="T7" s="59">
        <v>0</v>
      </c>
      <c r="U7" s="59">
        <v>0</v>
      </c>
      <c r="V7" s="59">
        <v>169934</v>
      </c>
      <c r="W7" s="59">
        <v>715500</v>
      </c>
      <c r="X7" s="59">
        <v>-545566</v>
      </c>
      <c r="Y7" s="60">
        <v>-76.25</v>
      </c>
      <c r="Z7" s="61">
        <v>954000</v>
      </c>
    </row>
    <row r="8" spans="1:26" ht="12.75">
      <c r="A8" s="57" t="s">
        <v>34</v>
      </c>
      <c r="B8" s="18">
        <v>74719041</v>
      </c>
      <c r="C8" s="18">
        <v>0</v>
      </c>
      <c r="D8" s="58">
        <v>72021000</v>
      </c>
      <c r="E8" s="59">
        <v>72021000</v>
      </c>
      <c r="F8" s="59">
        <v>21578000</v>
      </c>
      <c r="G8" s="59">
        <v>0</v>
      </c>
      <c r="H8" s="59">
        <v>0</v>
      </c>
      <c r="I8" s="59">
        <v>21578000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300000</v>
      </c>
      <c r="P8" s="59">
        <v>0</v>
      </c>
      <c r="Q8" s="59">
        <v>300000</v>
      </c>
      <c r="R8" s="59">
        <v>0</v>
      </c>
      <c r="S8" s="59">
        <v>0</v>
      </c>
      <c r="T8" s="59">
        <v>0</v>
      </c>
      <c r="U8" s="59">
        <v>0</v>
      </c>
      <c r="V8" s="59">
        <v>21878000</v>
      </c>
      <c r="W8" s="59">
        <v>54015750</v>
      </c>
      <c r="X8" s="59">
        <v>-32137750</v>
      </c>
      <c r="Y8" s="60">
        <v>-59.5</v>
      </c>
      <c r="Z8" s="61">
        <v>72021000</v>
      </c>
    </row>
    <row r="9" spans="1:26" ht="12.75">
      <c r="A9" s="57" t="s">
        <v>35</v>
      </c>
      <c r="B9" s="18">
        <v>38534668</v>
      </c>
      <c r="C9" s="18">
        <v>0</v>
      </c>
      <c r="D9" s="58">
        <v>64309521</v>
      </c>
      <c r="E9" s="59">
        <v>64309521</v>
      </c>
      <c r="F9" s="59">
        <v>396134</v>
      </c>
      <c r="G9" s="59">
        <v>0</v>
      </c>
      <c r="H9" s="59">
        <v>0</v>
      </c>
      <c r="I9" s="59">
        <v>396134</v>
      </c>
      <c r="J9" s="59">
        <v>104626</v>
      </c>
      <c r="K9" s="59">
        <v>0</v>
      </c>
      <c r="L9" s="59">
        <v>0</v>
      </c>
      <c r="M9" s="59">
        <v>104626</v>
      </c>
      <c r="N9" s="59">
        <v>67953</v>
      </c>
      <c r="O9" s="59">
        <v>2292634</v>
      </c>
      <c r="P9" s="59">
        <v>0</v>
      </c>
      <c r="Q9" s="59">
        <v>2360587</v>
      </c>
      <c r="R9" s="59">
        <v>0</v>
      </c>
      <c r="S9" s="59">
        <v>0</v>
      </c>
      <c r="T9" s="59">
        <v>0</v>
      </c>
      <c r="U9" s="59">
        <v>0</v>
      </c>
      <c r="V9" s="59">
        <v>2861347</v>
      </c>
      <c r="W9" s="59">
        <v>48232158</v>
      </c>
      <c r="X9" s="59">
        <v>-45370811</v>
      </c>
      <c r="Y9" s="60">
        <v>-94.07</v>
      </c>
      <c r="Z9" s="61">
        <v>64309521</v>
      </c>
    </row>
    <row r="10" spans="1:26" ht="20.25">
      <c r="A10" s="62" t="s">
        <v>105</v>
      </c>
      <c r="B10" s="63">
        <f>SUM(B5:B9)</f>
        <v>194149222</v>
      </c>
      <c r="C10" s="63">
        <f>SUM(C5:C9)</f>
        <v>0</v>
      </c>
      <c r="D10" s="64">
        <f aca="true" t="shared" si="0" ref="D10:Z10">SUM(D5:D9)</f>
        <v>227218880</v>
      </c>
      <c r="E10" s="65">
        <f t="shared" si="0"/>
        <v>227218880</v>
      </c>
      <c r="F10" s="65">
        <f t="shared" si="0"/>
        <v>26360021</v>
      </c>
      <c r="G10" s="65">
        <f t="shared" si="0"/>
        <v>0</v>
      </c>
      <c r="H10" s="65">
        <f t="shared" si="0"/>
        <v>0</v>
      </c>
      <c r="I10" s="65">
        <f t="shared" si="0"/>
        <v>26360021</v>
      </c>
      <c r="J10" s="65">
        <f t="shared" si="0"/>
        <v>10013942</v>
      </c>
      <c r="K10" s="65">
        <f t="shared" si="0"/>
        <v>0</v>
      </c>
      <c r="L10" s="65">
        <f t="shared" si="0"/>
        <v>0</v>
      </c>
      <c r="M10" s="65">
        <f t="shared" si="0"/>
        <v>10013942</v>
      </c>
      <c r="N10" s="65">
        <f t="shared" si="0"/>
        <v>4605716</v>
      </c>
      <c r="O10" s="65">
        <f t="shared" si="0"/>
        <v>9059272</v>
      </c>
      <c r="P10" s="65">
        <f t="shared" si="0"/>
        <v>0</v>
      </c>
      <c r="Q10" s="65">
        <f t="shared" si="0"/>
        <v>13664988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50038951</v>
      </c>
      <c r="W10" s="65">
        <f t="shared" si="0"/>
        <v>170414196</v>
      </c>
      <c r="X10" s="65">
        <f t="shared" si="0"/>
        <v>-120375245</v>
      </c>
      <c r="Y10" s="66">
        <f>+IF(W10&lt;&gt;0,(X10/W10)*100,0)</f>
        <v>-70.63686466589908</v>
      </c>
      <c r="Z10" s="67">
        <f t="shared" si="0"/>
        <v>227218880</v>
      </c>
    </row>
    <row r="11" spans="1:26" ht="12.75">
      <c r="A11" s="57" t="s">
        <v>36</v>
      </c>
      <c r="B11" s="18">
        <v>72843881</v>
      </c>
      <c r="C11" s="18">
        <v>0</v>
      </c>
      <c r="D11" s="58">
        <v>78777336</v>
      </c>
      <c r="E11" s="59">
        <v>78777336</v>
      </c>
      <c r="F11" s="59">
        <v>6580950</v>
      </c>
      <c r="G11" s="59">
        <v>0</v>
      </c>
      <c r="H11" s="59">
        <v>0</v>
      </c>
      <c r="I11" s="59">
        <v>6580950</v>
      </c>
      <c r="J11" s="59">
        <v>0</v>
      </c>
      <c r="K11" s="59">
        <v>0</v>
      </c>
      <c r="L11" s="59">
        <v>0</v>
      </c>
      <c r="M11" s="59">
        <v>0</v>
      </c>
      <c r="N11" s="59">
        <v>6728991</v>
      </c>
      <c r="O11" s="59">
        <v>6477612</v>
      </c>
      <c r="P11" s="59">
        <v>0</v>
      </c>
      <c r="Q11" s="59">
        <v>13206603</v>
      </c>
      <c r="R11" s="59">
        <v>0</v>
      </c>
      <c r="S11" s="59">
        <v>0</v>
      </c>
      <c r="T11" s="59">
        <v>0</v>
      </c>
      <c r="U11" s="59">
        <v>0</v>
      </c>
      <c r="V11" s="59">
        <v>19787553</v>
      </c>
      <c r="W11" s="59">
        <v>59083002</v>
      </c>
      <c r="X11" s="59">
        <v>-39295449</v>
      </c>
      <c r="Y11" s="60">
        <v>-66.51</v>
      </c>
      <c r="Z11" s="61">
        <v>78777336</v>
      </c>
    </row>
    <row r="12" spans="1:26" ht="12.75">
      <c r="A12" s="57" t="s">
        <v>37</v>
      </c>
      <c r="B12" s="18">
        <v>4013533</v>
      </c>
      <c r="C12" s="18">
        <v>0</v>
      </c>
      <c r="D12" s="58">
        <v>3201264</v>
      </c>
      <c r="E12" s="59">
        <v>3201264</v>
      </c>
      <c r="F12" s="59">
        <v>100959</v>
      </c>
      <c r="G12" s="59">
        <v>0</v>
      </c>
      <c r="H12" s="59">
        <v>0</v>
      </c>
      <c r="I12" s="59">
        <v>100959</v>
      </c>
      <c r="J12" s="59">
        <v>0</v>
      </c>
      <c r="K12" s="59">
        <v>0</v>
      </c>
      <c r="L12" s="59">
        <v>0</v>
      </c>
      <c r="M12" s="59">
        <v>0</v>
      </c>
      <c r="N12" s="59">
        <v>226025</v>
      </c>
      <c r="O12" s="59">
        <v>226025</v>
      </c>
      <c r="P12" s="59">
        <v>0</v>
      </c>
      <c r="Q12" s="59">
        <v>452050</v>
      </c>
      <c r="R12" s="59">
        <v>0</v>
      </c>
      <c r="S12" s="59">
        <v>0</v>
      </c>
      <c r="T12" s="59">
        <v>0</v>
      </c>
      <c r="U12" s="59">
        <v>0</v>
      </c>
      <c r="V12" s="59">
        <v>553009</v>
      </c>
      <c r="W12" s="59">
        <v>2400948</v>
      </c>
      <c r="X12" s="59">
        <v>-1847939</v>
      </c>
      <c r="Y12" s="60">
        <v>-76.97</v>
      </c>
      <c r="Z12" s="61">
        <v>3201264</v>
      </c>
    </row>
    <row r="13" spans="1:26" ht="12.75">
      <c r="A13" s="57" t="s">
        <v>106</v>
      </c>
      <c r="B13" s="18">
        <v>23058736</v>
      </c>
      <c r="C13" s="18">
        <v>0</v>
      </c>
      <c r="D13" s="58">
        <v>25691400</v>
      </c>
      <c r="E13" s="59">
        <v>25691400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19268550</v>
      </c>
      <c r="X13" s="59">
        <v>-19268550</v>
      </c>
      <c r="Y13" s="60">
        <v>-100</v>
      </c>
      <c r="Z13" s="61">
        <v>25691400</v>
      </c>
    </row>
    <row r="14" spans="1:26" ht="12.75">
      <c r="A14" s="57" t="s">
        <v>38</v>
      </c>
      <c r="B14" s="18">
        <v>9886944</v>
      </c>
      <c r="C14" s="18">
        <v>0</v>
      </c>
      <c r="D14" s="58">
        <v>5368908</v>
      </c>
      <c r="E14" s="59">
        <v>5368908</v>
      </c>
      <c r="F14" s="59">
        <v>20422</v>
      </c>
      <c r="G14" s="59">
        <v>0</v>
      </c>
      <c r="H14" s="59">
        <v>0</v>
      </c>
      <c r="I14" s="59">
        <v>20422</v>
      </c>
      <c r="J14" s="59">
        <v>0</v>
      </c>
      <c r="K14" s="59">
        <v>0</v>
      </c>
      <c r="L14" s="59">
        <v>0</v>
      </c>
      <c r="M14" s="59">
        <v>0</v>
      </c>
      <c r="N14" s="59">
        <v>1220</v>
      </c>
      <c r="O14" s="59">
        <v>5414</v>
      </c>
      <c r="P14" s="59">
        <v>0</v>
      </c>
      <c r="Q14" s="59">
        <v>6634</v>
      </c>
      <c r="R14" s="59">
        <v>0</v>
      </c>
      <c r="S14" s="59">
        <v>0</v>
      </c>
      <c r="T14" s="59">
        <v>0</v>
      </c>
      <c r="U14" s="59">
        <v>0</v>
      </c>
      <c r="V14" s="59">
        <v>27056</v>
      </c>
      <c r="W14" s="59">
        <v>4026681</v>
      </c>
      <c r="X14" s="59">
        <v>-3999625</v>
      </c>
      <c r="Y14" s="60">
        <v>-99.33</v>
      </c>
      <c r="Z14" s="61">
        <v>5368908</v>
      </c>
    </row>
    <row r="15" spans="1:26" ht="12.75">
      <c r="A15" s="57" t="s">
        <v>39</v>
      </c>
      <c r="B15" s="18">
        <v>29503259</v>
      </c>
      <c r="C15" s="18">
        <v>0</v>
      </c>
      <c r="D15" s="58">
        <v>31574796</v>
      </c>
      <c r="E15" s="59">
        <v>31574796</v>
      </c>
      <c r="F15" s="59">
        <v>436748</v>
      </c>
      <c r="G15" s="59">
        <v>0</v>
      </c>
      <c r="H15" s="59">
        <v>0</v>
      </c>
      <c r="I15" s="59">
        <v>436748</v>
      </c>
      <c r="J15" s="59">
        <v>0</v>
      </c>
      <c r="K15" s="59">
        <v>0</v>
      </c>
      <c r="L15" s="59">
        <v>0</v>
      </c>
      <c r="M15" s="59">
        <v>0</v>
      </c>
      <c r="N15" s="59">
        <v>198597</v>
      </c>
      <c r="O15" s="59">
        <v>255330</v>
      </c>
      <c r="P15" s="59">
        <v>0</v>
      </c>
      <c r="Q15" s="59">
        <v>453927</v>
      </c>
      <c r="R15" s="59">
        <v>0</v>
      </c>
      <c r="S15" s="59">
        <v>0</v>
      </c>
      <c r="T15" s="59">
        <v>0</v>
      </c>
      <c r="U15" s="59">
        <v>0</v>
      </c>
      <c r="V15" s="59">
        <v>890675</v>
      </c>
      <c r="W15" s="59">
        <v>23681097</v>
      </c>
      <c r="X15" s="59">
        <v>-22790422</v>
      </c>
      <c r="Y15" s="60">
        <v>-96.24</v>
      </c>
      <c r="Z15" s="61">
        <v>31574796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113437424</v>
      </c>
      <c r="C17" s="18">
        <v>0</v>
      </c>
      <c r="D17" s="58">
        <v>70476144</v>
      </c>
      <c r="E17" s="59">
        <v>70476144</v>
      </c>
      <c r="F17" s="59">
        <v>2967759</v>
      </c>
      <c r="G17" s="59">
        <v>0</v>
      </c>
      <c r="H17" s="59">
        <v>0</v>
      </c>
      <c r="I17" s="59">
        <v>2967759</v>
      </c>
      <c r="J17" s="59">
        <v>0</v>
      </c>
      <c r="K17" s="59">
        <v>0</v>
      </c>
      <c r="L17" s="59">
        <v>0</v>
      </c>
      <c r="M17" s="59">
        <v>0</v>
      </c>
      <c r="N17" s="59">
        <v>802148</v>
      </c>
      <c r="O17" s="59">
        <v>2816602</v>
      </c>
      <c r="P17" s="59">
        <v>0</v>
      </c>
      <c r="Q17" s="59">
        <v>3618750</v>
      </c>
      <c r="R17" s="59">
        <v>0</v>
      </c>
      <c r="S17" s="59">
        <v>0</v>
      </c>
      <c r="T17" s="59">
        <v>0</v>
      </c>
      <c r="U17" s="59">
        <v>0</v>
      </c>
      <c r="V17" s="59">
        <v>6586509</v>
      </c>
      <c r="W17" s="59">
        <v>52857108</v>
      </c>
      <c r="X17" s="59">
        <v>-46270599</v>
      </c>
      <c r="Y17" s="60">
        <v>-87.54</v>
      </c>
      <c r="Z17" s="61">
        <v>70476144</v>
      </c>
    </row>
    <row r="18" spans="1:26" ht="12.75">
      <c r="A18" s="68" t="s">
        <v>41</v>
      </c>
      <c r="B18" s="69">
        <f>SUM(B11:B17)</f>
        <v>252743777</v>
      </c>
      <c r="C18" s="69">
        <f>SUM(C11:C17)</f>
        <v>0</v>
      </c>
      <c r="D18" s="70">
        <f aca="true" t="shared" si="1" ref="D18:Z18">SUM(D11:D17)</f>
        <v>215089848</v>
      </c>
      <c r="E18" s="71">
        <f t="shared" si="1"/>
        <v>215089848</v>
      </c>
      <c r="F18" s="71">
        <f t="shared" si="1"/>
        <v>10106838</v>
      </c>
      <c r="G18" s="71">
        <f t="shared" si="1"/>
        <v>0</v>
      </c>
      <c r="H18" s="71">
        <f t="shared" si="1"/>
        <v>0</v>
      </c>
      <c r="I18" s="71">
        <f t="shared" si="1"/>
        <v>10106838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7956981</v>
      </c>
      <c r="O18" s="71">
        <f t="shared" si="1"/>
        <v>9780983</v>
      </c>
      <c r="P18" s="71">
        <f t="shared" si="1"/>
        <v>0</v>
      </c>
      <c r="Q18" s="71">
        <f t="shared" si="1"/>
        <v>17737964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27844802</v>
      </c>
      <c r="W18" s="71">
        <f t="shared" si="1"/>
        <v>161317386</v>
      </c>
      <c r="X18" s="71">
        <f t="shared" si="1"/>
        <v>-133472584</v>
      </c>
      <c r="Y18" s="66">
        <f>+IF(W18&lt;&gt;0,(X18/W18)*100,0)</f>
        <v>-82.73911901845472</v>
      </c>
      <c r="Z18" s="72">
        <f t="shared" si="1"/>
        <v>215089848</v>
      </c>
    </row>
    <row r="19" spans="1:26" ht="12.75">
      <c r="A19" s="68" t="s">
        <v>42</v>
      </c>
      <c r="B19" s="73">
        <f>+B10-B18</f>
        <v>-58594555</v>
      </c>
      <c r="C19" s="73">
        <f>+C10-C18</f>
        <v>0</v>
      </c>
      <c r="D19" s="74">
        <f aca="true" t="shared" si="2" ref="D19:Z19">+D10-D18</f>
        <v>12129032</v>
      </c>
      <c r="E19" s="75">
        <f t="shared" si="2"/>
        <v>12129032</v>
      </c>
      <c r="F19" s="75">
        <f t="shared" si="2"/>
        <v>16253183</v>
      </c>
      <c r="G19" s="75">
        <f t="shared" si="2"/>
        <v>0</v>
      </c>
      <c r="H19" s="75">
        <f t="shared" si="2"/>
        <v>0</v>
      </c>
      <c r="I19" s="75">
        <f t="shared" si="2"/>
        <v>16253183</v>
      </c>
      <c r="J19" s="75">
        <f t="shared" si="2"/>
        <v>10013942</v>
      </c>
      <c r="K19" s="75">
        <f t="shared" si="2"/>
        <v>0</v>
      </c>
      <c r="L19" s="75">
        <f t="shared" si="2"/>
        <v>0</v>
      </c>
      <c r="M19" s="75">
        <f t="shared" si="2"/>
        <v>10013942</v>
      </c>
      <c r="N19" s="75">
        <f t="shared" si="2"/>
        <v>-3351265</v>
      </c>
      <c r="O19" s="75">
        <f t="shared" si="2"/>
        <v>-721711</v>
      </c>
      <c r="P19" s="75">
        <f t="shared" si="2"/>
        <v>0</v>
      </c>
      <c r="Q19" s="75">
        <f t="shared" si="2"/>
        <v>-4072976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22194149</v>
      </c>
      <c r="W19" s="75">
        <f>IF(E10=E18,0,W10-W18)</f>
        <v>9096810</v>
      </c>
      <c r="X19" s="75">
        <f t="shared" si="2"/>
        <v>13097339</v>
      </c>
      <c r="Y19" s="76">
        <f>+IF(W19&lt;&gt;0,(X19/W19)*100,0)</f>
        <v>143.9772733518673</v>
      </c>
      <c r="Z19" s="77">
        <f t="shared" si="2"/>
        <v>12129032</v>
      </c>
    </row>
    <row r="20" spans="1:26" ht="20.25">
      <c r="A20" s="78" t="s">
        <v>43</v>
      </c>
      <c r="B20" s="79">
        <v>47531207</v>
      </c>
      <c r="C20" s="79">
        <v>0</v>
      </c>
      <c r="D20" s="80">
        <v>80202000</v>
      </c>
      <c r="E20" s="81">
        <v>80202000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2000000</v>
      </c>
      <c r="P20" s="81">
        <v>0</v>
      </c>
      <c r="Q20" s="81">
        <v>2000000</v>
      </c>
      <c r="R20" s="81">
        <v>0</v>
      </c>
      <c r="S20" s="81">
        <v>0</v>
      </c>
      <c r="T20" s="81">
        <v>0</v>
      </c>
      <c r="U20" s="81">
        <v>0</v>
      </c>
      <c r="V20" s="81">
        <v>2000000</v>
      </c>
      <c r="W20" s="81">
        <v>60151500</v>
      </c>
      <c r="X20" s="81">
        <v>-58151500</v>
      </c>
      <c r="Y20" s="82">
        <v>-96.68</v>
      </c>
      <c r="Z20" s="83">
        <v>80202000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-11063348</v>
      </c>
      <c r="C22" s="91">
        <f>SUM(C19:C21)</f>
        <v>0</v>
      </c>
      <c r="D22" s="92">
        <f aca="true" t="shared" si="3" ref="D22:Z22">SUM(D19:D21)</f>
        <v>92331032</v>
      </c>
      <c r="E22" s="93">
        <f t="shared" si="3"/>
        <v>92331032</v>
      </c>
      <c r="F22" s="93">
        <f t="shared" si="3"/>
        <v>16253183</v>
      </c>
      <c r="G22" s="93">
        <f t="shared" si="3"/>
        <v>0</v>
      </c>
      <c r="H22" s="93">
        <f t="shared" si="3"/>
        <v>0</v>
      </c>
      <c r="I22" s="93">
        <f t="shared" si="3"/>
        <v>16253183</v>
      </c>
      <c r="J22" s="93">
        <f t="shared" si="3"/>
        <v>10013942</v>
      </c>
      <c r="K22" s="93">
        <f t="shared" si="3"/>
        <v>0</v>
      </c>
      <c r="L22" s="93">
        <f t="shared" si="3"/>
        <v>0</v>
      </c>
      <c r="M22" s="93">
        <f t="shared" si="3"/>
        <v>10013942</v>
      </c>
      <c r="N22" s="93">
        <f t="shared" si="3"/>
        <v>-3351265</v>
      </c>
      <c r="O22" s="93">
        <f t="shared" si="3"/>
        <v>1278289</v>
      </c>
      <c r="P22" s="93">
        <f t="shared" si="3"/>
        <v>0</v>
      </c>
      <c r="Q22" s="93">
        <f t="shared" si="3"/>
        <v>-2072976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24194149</v>
      </c>
      <c r="W22" s="93">
        <f t="shared" si="3"/>
        <v>69248310</v>
      </c>
      <c r="X22" s="93">
        <f t="shared" si="3"/>
        <v>-45054161</v>
      </c>
      <c r="Y22" s="94">
        <f>+IF(W22&lt;&gt;0,(X22/W22)*100,0)</f>
        <v>-65.06174807731769</v>
      </c>
      <c r="Z22" s="95">
        <f t="shared" si="3"/>
        <v>92331032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-11063348</v>
      </c>
      <c r="C24" s="73">
        <f>SUM(C22:C23)</f>
        <v>0</v>
      </c>
      <c r="D24" s="74">
        <f aca="true" t="shared" si="4" ref="D24:Z24">SUM(D22:D23)</f>
        <v>92331032</v>
      </c>
      <c r="E24" s="75">
        <f t="shared" si="4"/>
        <v>92331032</v>
      </c>
      <c r="F24" s="75">
        <f t="shared" si="4"/>
        <v>16253183</v>
      </c>
      <c r="G24" s="75">
        <f t="shared" si="4"/>
        <v>0</v>
      </c>
      <c r="H24" s="75">
        <f t="shared" si="4"/>
        <v>0</v>
      </c>
      <c r="I24" s="75">
        <f t="shared" si="4"/>
        <v>16253183</v>
      </c>
      <c r="J24" s="75">
        <f t="shared" si="4"/>
        <v>10013942</v>
      </c>
      <c r="K24" s="75">
        <f t="shared" si="4"/>
        <v>0</v>
      </c>
      <c r="L24" s="75">
        <f t="shared" si="4"/>
        <v>0</v>
      </c>
      <c r="M24" s="75">
        <f t="shared" si="4"/>
        <v>10013942</v>
      </c>
      <c r="N24" s="75">
        <f t="shared" si="4"/>
        <v>-3351265</v>
      </c>
      <c r="O24" s="75">
        <f t="shared" si="4"/>
        <v>1278289</v>
      </c>
      <c r="P24" s="75">
        <f t="shared" si="4"/>
        <v>0</v>
      </c>
      <c r="Q24" s="75">
        <f t="shared" si="4"/>
        <v>-2072976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24194149</v>
      </c>
      <c r="W24" s="75">
        <f t="shared" si="4"/>
        <v>69248310</v>
      </c>
      <c r="X24" s="75">
        <f t="shared" si="4"/>
        <v>-45054161</v>
      </c>
      <c r="Y24" s="76">
        <f>+IF(W24&lt;&gt;0,(X24/W24)*100,0)</f>
        <v>-65.06174807731769</v>
      </c>
      <c r="Z24" s="77">
        <f t="shared" si="4"/>
        <v>92331032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58034713</v>
      </c>
      <c r="C27" s="21">
        <v>0</v>
      </c>
      <c r="D27" s="103">
        <v>79302450</v>
      </c>
      <c r="E27" s="104">
        <v>79302450</v>
      </c>
      <c r="F27" s="104">
        <v>2496751</v>
      </c>
      <c r="G27" s="104">
        <v>0</v>
      </c>
      <c r="H27" s="104">
        <v>0</v>
      </c>
      <c r="I27" s="104">
        <v>2496751</v>
      </c>
      <c r="J27" s="104">
        <v>0</v>
      </c>
      <c r="K27" s="104">
        <v>0</v>
      </c>
      <c r="L27" s="104">
        <v>0</v>
      </c>
      <c r="M27" s="104">
        <v>0</v>
      </c>
      <c r="N27" s="104">
        <v>3551799</v>
      </c>
      <c r="O27" s="104">
        <v>1581352</v>
      </c>
      <c r="P27" s="104">
        <v>0</v>
      </c>
      <c r="Q27" s="104">
        <v>5133151</v>
      </c>
      <c r="R27" s="104">
        <v>0</v>
      </c>
      <c r="S27" s="104">
        <v>0</v>
      </c>
      <c r="T27" s="104">
        <v>0</v>
      </c>
      <c r="U27" s="104">
        <v>0</v>
      </c>
      <c r="V27" s="104">
        <v>7629902</v>
      </c>
      <c r="W27" s="104">
        <v>59476833</v>
      </c>
      <c r="X27" s="104">
        <v>-51846931</v>
      </c>
      <c r="Y27" s="105">
        <v>-87.17</v>
      </c>
      <c r="Z27" s="106">
        <v>79302450</v>
      </c>
    </row>
    <row r="28" spans="1:26" ht="12.75">
      <c r="A28" s="107" t="s">
        <v>47</v>
      </c>
      <c r="B28" s="18">
        <v>57710864</v>
      </c>
      <c r="C28" s="18">
        <v>0</v>
      </c>
      <c r="D28" s="58">
        <v>79302450</v>
      </c>
      <c r="E28" s="59">
        <v>79302450</v>
      </c>
      <c r="F28" s="59">
        <v>2487356</v>
      </c>
      <c r="G28" s="59">
        <v>0</v>
      </c>
      <c r="H28" s="59">
        <v>0</v>
      </c>
      <c r="I28" s="59">
        <v>2487356</v>
      </c>
      <c r="J28" s="59">
        <v>0</v>
      </c>
      <c r="K28" s="59">
        <v>0</v>
      </c>
      <c r="L28" s="59">
        <v>0</v>
      </c>
      <c r="M28" s="59">
        <v>0</v>
      </c>
      <c r="N28" s="59">
        <v>3383705</v>
      </c>
      <c r="O28" s="59">
        <v>1550260</v>
      </c>
      <c r="P28" s="59">
        <v>0</v>
      </c>
      <c r="Q28" s="59">
        <v>4933965</v>
      </c>
      <c r="R28" s="59">
        <v>0</v>
      </c>
      <c r="S28" s="59">
        <v>0</v>
      </c>
      <c r="T28" s="59">
        <v>0</v>
      </c>
      <c r="U28" s="59">
        <v>0</v>
      </c>
      <c r="V28" s="59">
        <v>7421321</v>
      </c>
      <c r="W28" s="59">
        <v>59476833</v>
      </c>
      <c r="X28" s="59">
        <v>-52055512</v>
      </c>
      <c r="Y28" s="60">
        <v>-87.52</v>
      </c>
      <c r="Z28" s="61">
        <v>79302450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57710864</v>
      </c>
      <c r="C32" s="21">
        <f>SUM(C28:C31)</f>
        <v>0</v>
      </c>
      <c r="D32" s="103">
        <f aca="true" t="shared" si="5" ref="D32:Z32">SUM(D28:D31)</f>
        <v>79302450</v>
      </c>
      <c r="E32" s="104">
        <f t="shared" si="5"/>
        <v>79302450</v>
      </c>
      <c r="F32" s="104">
        <f t="shared" si="5"/>
        <v>2487356</v>
      </c>
      <c r="G32" s="104">
        <f t="shared" si="5"/>
        <v>0</v>
      </c>
      <c r="H32" s="104">
        <f t="shared" si="5"/>
        <v>0</v>
      </c>
      <c r="I32" s="104">
        <f t="shared" si="5"/>
        <v>2487356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3383705</v>
      </c>
      <c r="O32" s="104">
        <f t="shared" si="5"/>
        <v>1550260</v>
      </c>
      <c r="P32" s="104">
        <f t="shared" si="5"/>
        <v>0</v>
      </c>
      <c r="Q32" s="104">
        <f t="shared" si="5"/>
        <v>4933965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7421321</v>
      </c>
      <c r="W32" s="104">
        <f t="shared" si="5"/>
        <v>59476833</v>
      </c>
      <c r="X32" s="104">
        <f t="shared" si="5"/>
        <v>-52055512</v>
      </c>
      <c r="Y32" s="105">
        <f>+IF(W32&lt;&gt;0,(X32/W32)*100,0)</f>
        <v>-87.52233327554613</v>
      </c>
      <c r="Z32" s="106">
        <f t="shared" si="5"/>
        <v>79302450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304834056</v>
      </c>
      <c r="C35" s="18">
        <v>0</v>
      </c>
      <c r="D35" s="58">
        <v>13028582</v>
      </c>
      <c r="E35" s="59">
        <v>13028582</v>
      </c>
      <c r="F35" s="59">
        <v>309971232</v>
      </c>
      <c r="G35" s="59">
        <v>0</v>
      </c>
      <c r="H35" s="59">
        <v>0</v>
      </c>
      <c r="I35" s="59">
        <v>309971232</v>
      </c>
      <c r="J35" s="59">
        <v>10276189</v>
      </c>
      <c r="K35" s="59">
        <v>0</v>
      </c>
      <c r="L35" s="59">
        <v>0</v>
      </c>
      <c r="M35" s="59">
        <v>10276189</v>
      </c>
      <c r="N35" s="59">
        <v>-2852464</v>
      </c>
      <c r="O35" s="59">
        <v>-2104752</v>
      </c>
      <c r="P35" s="59">
        <v>0</v>
      </c>
      <c r="Q35" s="59">
        <v>-4957216</v>
      </c>
      <c r="R35" s="59">
        <v>0</v>
      </c>
      <c r="S35" s="59">
        <v>0</v>
      </c>
      <c r="T35" s="59">
        <v>0</v>
      </c>
      <c r="U35" s="59">
        <v>0</v>
      </c>
      <c r="V35" s="59">
        <v>315290205</v>
      </c>
      <c r="W35" s="59">
        <v>9771477</v>
      </c>
      <c r="X35" s="59">
        <v>305518728</v>
      </c>
      <c r="Y35" s="60">
        <v>3126.64</v>
      </c>
      <c r="Z35" s="61">
        <v>13028582</v>
      </c>
    </row>
    <row r="36" spans="1:26" ht="12.75">
      <c r="A36" s="57" t="s">
        <v>53</v>
      </c>
      <c r="B36" s="18">
        <v>644941627</v>
      </c>
      <c r="C36" s="18">
        <v>0</v>
      </c>
      <c r="D36" s="58">
        <v>79302450</v>
      </c>
      <c r="E36" s="59">
        <v>79302450</v>
      </c>
      <c r="F36" s="59">
        <v>647358776</v>
      </c>
      <c r="G36" s="59">
        <v>0</v>
      </c>
      <c r="H36" s="59">
        <v>0</v>
      </c>
      <c r="I36" s="59">
        <v>647358776</v>
      </c>
      <c r="J36" s="59">
        <v>0</v>
      </c>
      <c r="K36" s="59">
        <v>0</v>
      </c>
      <c r="L36" s="59">
        <v>0</v>
      </c>
      <c r="M36" s="59">
        <v>0</v>
      </c>
      <c r="N36" s="59">
        <v>3551799</v>
      </c>
      <c r="O36" s="59">
        <v>1581352</v>
      </c>
      <c r="P36" s="59">
        <v>0</v>
      </c>
      <c r="Q36" s="59">
        <v>5133151</v>
      </c>
      <c r="R36" s="59">
        <v>0</v>
      </c>
      <c r="S36" s="59">
        <v>0</v>
      </c>
      <c r="T36" s="59">
        <v>0</v>
      </c>
      <c r="U36" s="59">
        <v>0</v>
      </c>
      <c r="V36" s="59">
        <v>652491927</v>
      </c>
      <c r="W36" s="59">
        <v>59476833</v>
      </c>
      <c r="X36" s="59">
        <v>593015094</v>
      </c>
      <c r="Y36" s="60">
        <v>997.05</v>
      </c>
      <c r="Z36" s="61">
        <v>79302450</v>
      </c>
    </row>
    <row r="37" spans="1:26" ht="12.75">
      <c r="A37" s="57" t="s">
        <v>54</v>
      </c>
      <c r="B37" s="18">
        <v>238362176</v>
      </c>
      <c r="C37" s="18">
        <v>0</v>
      </c>
      <c r="D37" s="58">
        <v>0</v>
      </c>
      <c r="E37" s="59">
        <v>0</v>
      </c>
      <c r="F37" s="59">
        <v>229788852</v>
      </c>
      <c r="G37" s="59">
        <v>0</v>
      </c>
      <c r="H37" s="59">
        <v>0</v>
      </c>
      <c r="I37" s="59">
        <v>229788852</v>
      </c>
      <c r="J37" s="59">
        <v>262247</v>
      </c>
      <c r="K37" s="59">
        <v>0</v>
      </c>
      <c r="L37" s="59">
        <v>0</v>
      </c>
      <c r="M37" s="59">
        <v>262247</v>
      </c>
      <c r="N37" s="59">
        <v>4050598</v>
      </c>
      <c r="O37" s="59">
        <v>-1737714</v>
      </c>
      <c r="P37" s="59">
        <v>0</v>
      </c>
      <c r="Q37" s="59">
        <v>2312884</v>
      </c>
      <c r="R37" s="59">
        <v>0</v>
      </c>
      <c r="S37" s="59">
        <v>0</v>
      </c>
      <c r="T37" s="59">
        <v>0</v>
      </c>
      <c r="U37" s="59">
        <v>0</v>
      </c>
      <c r="V37" s="59">
        <v>232363983</v>
      </c>
      <c r="W37" s="59">
        <v>0</v>
      </c>
      <c r="X37" s="59">
        <v>232363983</v>
      </c>
      <c r="Y37" s="60">
        <v>0</v>
      </c>
      <c r="Z37" s="61">
        <v>0</v>
      </c>
    </row>
    <row r="38" spans="1:26" ht="12.75">
      <c r="A38" s="57" t="s">
        <v>55</v>
      </c>
      <c r="B38" s="18">
        <v>220741958</v>
      </c>
      <c r="C38" s="18">
        <v>0</v>
      </c>
      <c r="D38" s="58">
        <v>0</v>
      </c>
      <c r="E38" s="59">
        <v>0</v>
      </c>
      <c r="F38" s="59">
        <v>220616417</v>
      </c>
      <c r="G38" s="59">
        <v>0</v>
      </c>
      <c r="H38" s="59">
        <v>0</v>
      </c>
      <c r="I38" s="59">
        <v>220616417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-63978</v>
      </c>
      <c r="P38" s="59">
        <v>0</v>
      </c>
      <c r="Q38" s="59">
        <v>-63978</v>
      </c>
      <c r="R38" s="59">
        <v>0</v>
      </c>
      <c r="S38" s="59">
        <v>0</v>
      </c>
      <c r="T38" s="59">
        <v>0</v>
      </c>
      <c r="U38" s="59">
        <v>0</v>
      </c>
      <c r="V38" s="59">
        <v>220552439</v>
      </c>
      <c r="W38" s="59">
        <v>0</v>
      </c>
      <c r="X38" s="59">
        <v>220552439</v>
      </c>
      <c r="Y38" s="60">
        <v>0</v>
      </c>
      <c r="Z38" s="61">
        <v>0</v>
      </c>
    </row>
    <row r="39" spans="1:26" ht="12.75">
      <c r="A39" s="57" t="s">
        <v>56</v>
      </c>
      <c r="B39" s="18">
        <v>501734899</v>
      </c>
      <c r="C39" s="18">
        <v>0</v>
      </c>
      <c r="D39" s="58">
        <v>0</v>
      </c>
      <c r="E39" s="59">
        <v>0</v>
      </c>
      <c r="F39" s="59">
        <v>490671551</v>
      </c>
      <c r="G39" s="59">
        <v>0</v>
      </c>
      <c r="H39" s="59">
        <v>0</v>
      </c>
      <c r="I39" s="59">
        <v>490671551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490671551</v>
      </c>
      <c r="W39" s="59">
        <v>0</v>
      </c>
      <c r="X39" s="59">
        <v>490671551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-81955917</v>
      </c>
      <c r="C42" s="18">
        <v>0</v>
      </c>
      <c r="D42" s="58">
        <v>51913101</v>
      </c>
      <c r="E42" s="59">
        <v>51913101</v>
      </c>
      <c r="F42" s="59">
        <v>21698097</v>
      </c>
      <c r="G42" s="59">
        <v>0</v>
      </c>
      <c r="H42" s="59">
        <v>0</v>
      </c>
      <c r="I42" s="59">
        <v>21698097</v>
      </c>
      <c r="J42" s="59">
        <v>1424965</v>
      </c>
      <c r="K42" s="59">
        <v>0</v>
      </c>
      <c r="L42" s="59">
        <v>0</v>
      </c>
      <c r="M42" s="59">
        <v>1424965</v>
      </c>
      <c r="N42" s="59">
        <v>-6421114</v>
      </c>
      <c r="O42" s="59">
        <v>-3105240</v>
      </c>
      <c r="P42" s="59">
        <v>0</v>
      </c>
      <c r="Q42" s="59">
        <v>-9526354</v>
      </c>
      <c r="R42" s="59">
        <v>0</v>
      </c>
      <c r="S42" s="59">
        <v>0</v>
      </c>
      <c r="T42" s="59">
        <v>0</v>
      </c>
      <c r="U42" s="59">
        <v>0</v>
      </c>
      <c r="V42" s="59">
        <v>13596708</v>
      </c>
      <c r="W42" s="59">
        <v>38934843</v>
      </c>
      <c r="X42" s="59">
        <v>-25338135</v>
      </c>
      <c r="Y42" s="60">
        <v>-65.08</v>
      </c>
      <c r="Z42" s="61">
        <v>51913101</v>
      </c>
    </row>
    <row r="43" spans="1:26" ht="12.75">
      <c r="A43" s="57" t="s">
        <v>59</v>
      </c>
      <c r="B43" s="18">
        <v>-36643000</v>
      </c>
      <c r="C43" s="18">
        <v>0</v>
      </c>
      <c r="D43" s="58">
        <v>-78908135</v>
      </c>
      <c r="E43" s="59">
        <v>-79302450</v>
      </c>
      <c r="F43" s="59">
        <v>-8978623</v>
      </c>
      <c r="G43" s="59">
        <v>394315</v>
      </c>
      <c r="H43" s="59">
        <v>0</v>
      </c>
      <c r="I43" s="59">
        <v>-8584308</v>
      </c>
      <c r="J43" s="59">
        <v>0</v>
      </c>
      <c r="K43" s="59">
        <v>0</v>
      </c>
      <c r="L43" s="59">
        <v>0</v>
      </c>
      <c r="M43" s="59">
        <v>0</v>
      </c>
      <c r="N43" s="59">
        <v>-2998643</v>
      </c>
      <c r="O43" s="59">
        <v>-3510076</v>
      </c>
      <c r="P43" s="59">
        <v>0</v>
      </c>
      <c r="Q43" s="59">
        <v>-6508719</v>
      </c>
      <c r="R43" s="59">
        <v>0</v>
      </c>
      <c r="S43" s="59">
        <v>0</v>
      </c>
      <c r="T43" s="59">
        <v>0</v>
      </c>
      <c r="U43" s="59">
        <v>0</v>
      </c>
      <c r="V43" s="59">
        <v>-15093027</v>
      </c>
      <c r="W43" s="59">
        <v>-59181097</v>
      </c>
      <c r="X43" s="59">
        <v>44088070</v>
      </c>
      <c r="Y43" s="60">
        <v>-74.5</v>
      </c>
      <c r="Z43" s="61">
        <v>-79302450</v>
      </c>
    </row>
    <row r="44" spans="1:26" ht="12.75">
      <c r="A44" s="57" t="s">
        <v>60</v>
      </c>
      <c r="B44" s="18">
        <v>212306</v>
      </c>
      <c r="C44" s="18">
        <v>0</v>
      </c>
      <c r="D44" s="58">
        <v>-704966</v>
      </c>
      <c r="E44" s="59">
        <v>0</v>
      </c>
      <c r="F44" s="59">
        <v>211385</v>
      </c>
      <c r="G44" s="59">
        <v>-704045</v>
      </c>
      <c r="H44" s="59">
        <v>0</v>
      </c>
      <c r="I44" s="59">
        <v>-492660</v>
      </c>
      <c r="J44" s="59">
        <v>3308</v>
      </c>
      <c r="K44" s="59">
        <v>-3308</v>
      </c>
      <c r="L44" s="59">
        <v>0</v>
      </c>
      <c r="M44" s="59">
        <v>0</v>
      </c>
      <c r="N44" s="59">
        <v>1655</v>
      </c>
      <c r="O44" s="59">
        <v>7012</v>
      </c>
      <c r="P44" s="59">
        <v>-8667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-492660</v>
      </c>
      <c r="W44" s="59">
        <v>-528725</v>
      </c>
      <c r="X44" s="59">
        <v>36065</v>
      </c>
      <c r="Y44" s="60">
        <v>-6.82</v>
      </c>
      <c r="Z44" s="61">
        <v>0</v>
      </c>
    </row>
    <row r="45" spans="1:26" ht="12.75">
      <c r="A45" s="68" t="s">
        <v>61</v>
      </c>
      <c r="B45" s="21">
        <v>-113581298</v>
      </c>
      <c r="C45" s="21">
        <v>0</v>
      </c>
      <c r="D45" s="103">
        <v>-27700000</v>
      </c>
      <c r="E45" s="104">
        <v>-27389349</v>
      </c>
      <c r="F45" s="104">
        <v>21641266</v>
      </c>
      <c r="G45" s="104">
        <f>+F45+G42+G43+G44+G83</f>
        <v>21331536</v>
      </c>
      <c r="H45" s="104">
        <f>+G45+H42+H43+H44+H83</f>
        <v>21331536</v>
      </c>
      <c r="I45" s="104">
        <f>+H45</f>
        <v>21331536</v>
      </c>
      <c r="J45" s="104">
        <f>+H45+J42+J43+J44+J83</f>
        <v>22759809</v>
      </c>
      <c r="K45" s="104">
        <f>+J45+K42+K43+K44+K83</f>
        <v>22756501</v>
      </c>
      <c r="L45" s="104">
        <f>+K45+L42+L43+L44+L83</f>
        <v>22756501</v>
      </c>
      <c r="M45" s="104">
        <f>+L45</f>
        <v>22756501</v>
      </c>
      <c r="N45" s="104">
        <f>+L45+N42+N43+N44+N83</f>
        <v>13338399</v>
      </c>
      <c r="O45" s="104">
        <f>+N45+O42+O43+O44+O83</f>
        <v>6730095</v>
      </c>
      <c r="P45" s="104">
        <f>+O45+P42+P43+P44+P83</f>
        <v>6721428</v>
      </c>
      <c r="Q45" s="104">
        <f>+P45</f>
        <v>6721428</v>
      </c>
      <c r="R45" s="104">
        <f>+P45+R42+R43+R44+R83</f>
        <v>6721428</v>
      </c>
      <c r="S45" s="104">
        <f>+R45+S42+S43+S44+S83</f>
        <v>6721428</v>
      </c>
      <c r="T45" s="104">
        <f>+S45+T42+T43+T44+T83</f>
        <v>6721428</v>
      </c>
      <c r="U45" s="104">
        <f>+T45</f>
        <v>6721428</v>
      </c>
      <c r="V45" s="104">
        <f>+U45</f>
        <v>6721428</v>
      </c>
      <c r="W45" s="104">
        <f>+W83+W42+W43+W44</f>
        <v>-20774979</v>
      </c>
      <c r="X45" s="104">
        <f>+V45-W45</f>
        <v>27496407</v>
      </c>
      <c r="Y45" s="105">
        <f>+IF(W45&lt;&gt;0,+(X45/W45)*100,0)</f>
        <v>-132.3534767471967</v>
      </c>
      <c r="Z45" s="106">
        <v>-27389349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39.62893527685478</v>
      </c>
      <c r="C59" s="9">
        <f t="shared" si="7"/>
        <v>0</v>
      </c>
      <c r="D59" s="2">
        <f t="shared" si="7"/>
        <v>0.20003494113644515</v>
      </c>
      <c r="E59" s="10">
        <f t="shared" si="7"/>
        <v>0.20003494113644515</v>
      </c>
      <c r="F59" s="10">
        <f t="shared" si="7"/>
        <v>1997.5954586836608</v>
      </c>
      <c r="G59" s="10">
        <f t="shared" si="7"/>
        <v>0</v>
      </c>
      <c r="H59" s="10">
        <f t="shared" si="7"/>
        <v>0</v>
      </c>
      <c r="I59" s="10">
        <f t="shared" si="7"/>
        <v>1997.5954586836608</v>
      </c>
      <c r="J59" s="10">
        <f t="shared" si="7"/>
        <v>5.045483432105067</v>
      </c>
      <c r="K59" s="10">
        <f t="shared" si="7"/>
        <v>0</v>
      </c>
      <c r="L59" s="10">
        <f t="shared" si="7"/>
        <v>0</v>
      </c>
      <c r="M59" s="10">
        <f t="shared" si="7"/>
        <v>5.045483432105067</v>
      </c>
      <c r="N59" s="10">
        <f t="shared" si="7"/>
        <v>55.09401190502516</v>
      </c>
      <c r="O59" s="10">
        <f t="shared" si="7"/>
        <v>139.88669769230154</v>
      </c>
      <c r="P59" s="10">
        <f t="shared" si="7"/>
        <v>0</v>
      </c>
      <c r="Q59" s="10">
        <f t="shared" si="7"/>
        <v>97.57265433999893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25.953454458758145</v>
      </c>
      <c r="W59" s="10">
        <f t="shared" si="7"/>
        <v>0.2000672176157232</v>
      </c>
      <c r="X59" s="10">
        <f t="shared" si="7"/>
        <v>0</v>
      </c>
      <c r="Y59" s="10">
        <f t="shared" si="7"/>
        <v>0</v>
      </c>
      <c r="Z59" s="11">
        <f t="shared" si="7"/>
        <v>0.20003494113644515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7.275078228655313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18.040760089393785</v>
      </c>
      <c r="G62" s="13">
        <f t="shared" si="7"/>
        <v>0</v>
      </c>
      <c r="H62" s="13">
        <f t="shared" si="7"/>
        <v>0</v>
      </c>
      <c r="I62" s="13">
        <f t="shared" si="7"/>
        <v>18.040760089393785</v>
      </c>
      <c r="J62" s="13">
        <f t="shared" si="7"/>
        <v>10.730699688716957</v>
      </c>
      <c r="K62" s="13">
        <f t="shared" si="7"/>
        <v>0</v>
      </c>
      <c r="L62" s="13">
        <f t="shared" si="7"/>
        <v>0</v>
      </c>
      <c r="M62" s="13">
        <f t="shared" si="7"/>
        <v>10.730699688716957</v>
      </c>
      <c r="N62" s="13">
        <f t="shared" si="7"/>
        <v>6.111842644887629</v>
      </c>
      <c r="O62" s="13">
        <f t="shared" si="7"/>
        <v>8.981533933849228</v>
      </c>
      <c r="P62" s="13">
        <f t="shared" si="7"/>
        <v>0</v>
      </c>
      <c r="Q62" s="13">
        <f t="shared" si="7"/>
        <v>7.92602141176385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10.708543421956334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7.282242413531148</v>
      </c>
      <c r="C63" s="12">
        <f t="shared" si="7"/>
        <v>0</v>
      </c>
      <c r="D63" s="3">
        <f t="shared" si="7"/>
        <v>0.601546882640689</v>
      </c>
      <c r="E63" s="13">
        <f t="shared" si="7"/>
        <v>0.601546882640689</v>
      </c>
      <c r="F63" s="13">
        <f t="shared" si="7"/>
        <v>17.19626188857196</v>
      </c>
      <c r="G63" s="13">
        <f t="shared" si="7"/>
        <v>0</v>
      </c>
      <c r="H63" s="13">
        <f t="shared" si="7"/>
        <v>0</v>
      </c>
      <c r="I63" s="13">
        <f t="shared" si="7"/>
        <v>17.19626188857196</v>
      </c>
      <c r="J63" s="13">
        <f t="shared" si="7"/>
        <v>73.10932329457482</v>
      </c>
      <c r="K63" s="13">
        <f t="shared" si="7"/>
        <v>0</v>
      </c>
      <c r="L63" s="13">
        <f t="shared" si="7"/>
        <v>0</v>
      </c>
      <c r="M63" s="13">
        <f t="shared" si="7"/>
        <v>73.10932329457482</v>
      </c>
      <c r="N63" s="13">
        <f t="shared" si="7"/>
        <v>18.407203159478886</v>
      </c>
      <c r="O63" s="13">
        <f t="shared" si="7"/>
        <v>50.708831613710494</v>
      </c>
      <c r="P63" s="13">
        <f t="shared" si="7"/>
        <v>0</v>
      </c>
      <c r="Q63" s="13">
        <f t="shared" si="7"/>
        <v>34.577846749831046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39.439745509209715</v>
      </c>
      <c r="W63" s="13">
        <f t="shared" si="7"/>
        <v>0.6015666240350312</v>
      </c>
      <c r="X63" s="13">
        <f t="shared" si="7"/>
        <v>0</v>
      </c>
      <c r="Y63" s="13">
        <f t="shared" si="7"/>
        <v>0</v>
      </c>
      <c r="Z63" s="14">
        <f t="shared" si="7"/>
        <v>0.601546882640689</v>
      </c>
    </row>
    <row r="64" spans="1:26" ht="12.75">
      <c r="A64" s="38" t="s">
        <v>69</v>
      </c>
      <c r="B64" s="12">
        <f t="shared" si="7"/>
        <v>10.885474295775854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12.703139248022508</v>
      </c>
      <c r="G64" s="13">
        <f t="shared" si="7"/>
        <v>0</v>
      </c>
      <c r="H64" s="13">
        <f t="shared" si="7"/>
        <v>0</v>
      </c>
      <c r="I64" s="13">
        <f t="shared" si="7"/>
        <v>12.703139248022508</v>
      </c>
      <c r="J64" s="13">
        <f t="shared" si="7"/>
        <v>18.62667656046788</v>
      </c>
      <c r="K64" s="13">
        <f t="shared" si="7"/>
        <v>0</v>
      </c>
      <c r="L64" s="13">
        <f t="shared" si="7"/>
        <v>0</v>
      </c>
      <c r="M64" s="13">
        <f t="shared" si="7"/>
        <v>18.62667656046788</v>
      </c>
      <c r="N64" s="13">
        <f t="shared" si="7"/>
        <v>10.283404076415268</v>
      </c>
      <c r="O64" s="13">
        <f t="shared" si="7"/>
        <v>16.3483933040738</v>
      </c>
      <c r="P64" s="13">
        <f t="shared" si="7"/>
        <v>0</v>
      </c>
      <c r="Q64" s="13">
        <f t="shared" si="7"/>
        <v>13.31884491452257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14.469351954762505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1168.4127570496244</v>
      </c>
      <c r="C66" s="15">
        <f t="shared" si="7"/>
        <v>0</v>
      </c>
      <c r="D66" s="4">
        <f t="shared" si="7"/>
        <v>10.29183945593496</v>
      </c>
      <c r="E66" s="16">
        <f t="shared" si="7"/>
        <v>10.29183945593496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123.25536692797179</v>
      </c>
      <c r="P66" s="16">
        <f t="shared" si="7"/>
        <v>0</v>
      </c>
      <c r="Q66" s="16">
        <f t="shared" si="7"/>
        <v>162.46716984226038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561.4792815855042</v>
      </c>
      <c r="W66" s="16">
        <f t="shared" si="7"/>
        <v>10.291835014764576</v>
      </c>
      <c r="X66" s="16">
        <f t="shared" si="7"/>
        <v>0</v>
      </c>
      <c r="Y66" s="16">
        <f t="shared" si="7"/>
        <v>0</v>
      </c>
      <c r="Z66" s="17">
        <f t="shared" si="7"/>
        <v>10.29183945593496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8204283</v>
      </c>
      <c r="C68" s="18">
        <v>0</v>
      </c>
      <c r="D68" s="19">
        <v>8156575</v>
      </c>
      <c r="E68" s="20">
        <v>8156575</v>
      </c>
      <c r="F68" s="20">
        <v>18673</v>
      </c>
      <c r="G68" s="20">
        <v>0</v>
      </c>
      <c r="H68" s="20">
        <v>0</v>
      </c>
      <c r="I68" s="20">
        <v>18673</v>
      </c>
      <c r="J68" s="20">
        <v>5175401</v>
      </c>
      <c r="K68" s="20">
        <v>0</v>
      </c>
      <c r="L68" s="20">
        <v>0</v>
      </c>
      <c r="M68" s="20">
        <v>5175401</v>
      </c>
      <c r="N68" s="20">
        <v>497437</v>
      </c>
      <c r="O68" s="20">
        <v>499372</v>
      </c>
      <c r="P68" s="20">
        <v>0</v>
      </c>
      <c r="Q68" s="20">
        <v>996809</v>
      </c>
      <c r="R68" s="20">
        <v>0</v>
      </c>
      <c r="S68" s="20">
        <v>0</v>
      </c>
      <c r="T68" s="20">
        <v>0</v>
      </c>
      <c r="U68" s="20">
        <v>0</v>
      </c>
      <c r="V68" s="20">
        <v>6190883</v>
      </c>
      <c r="W68" s="20">
        <v>6117444</v>
      </c>
      <c r="X68" s="20">
        <v>0</v>
      </c>
      <c r="Y68" s="19">
        <v>0</v>
      </c>
      <c r="Z68" s="22">
        <v>8156575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27649420</v>
      </c>
      <c r="C70" s="18">
        <v>0</v>
      </c>
      <c r="D70" s="19">
        <v>33632129</v>
      </c>
      <c r="E70" s="20">
        <v>33632129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25224102</v>
      </c>
      <c r="X70" s="20">
        <v>0</v>
      </c>
      <c r="Y70" s="19">
        <v>0</v>
      </c>
      <c r="Z70" s="22">
        <v>33632129</v>
      </c>
    </row>
    <row r="71" spans="1:26" ht="12.75" hidden="1">
      <c r="A71" s="38" t="s">
        <v>67</v>
      </c>
      <c r="B71" s="18">
        <v>29322695</v>
      </c>
      <c r="C71" s="18">
        <v>0</v>
      </c>
      <c r="D71" s="19">
        <v>31671526</v>
      </c>
      <c r="E71" s="20">
        <v>31671526</v>
      </c>
      <c r="F71" s="20">
        <v>2807354</v>
      </c>
      <c r="G71" s="20">
        <v>0</v>
      </c>
      <c r="H71" s="20">
        <v>0</v>
      </c>
      <c r="I71" s="20">
        <v>2807354</v>
      </c>
      <c r="J71" s="20">
        <v>3409116</v>
      </c>
      <c r="K71" s="20">
        <v>0</v>
      </c>
      <c r="L71" s="20">
        <v>0</v>
      </c>
      <c r="M71" s="20">
        <v>3409116</v>
      </c>
      <c r="N71" s="20">
        <v>2730944</v>
      </c>
      <c r="O71" s="20">
        <v>4693853</v>
      </c>
      <c r="P71" s="20">
        <v>0</v>
      </c>
      <c r="Q71" s="20">
        <v>7424797</v>
      </c>
      <c r="R71" s="20">
        <v>0</v>
      </c>
      <c r="S71" s="20">
        <v>0</v>
      </c>
      <c r="T71" s="20">
        <v>0</v>
      </c>
      <c r="U71" s="20">
        <v>0</v>
      </c>
      <c r="V71" s="20">
        <v>13641267</v>
      </c>
      <c r="W71" s="20">
        <v>23753646</v>
      </c>
      <c r="X71" s="20">
        <v>0</v>
      </c>
      <c r="Y71" s="19">
        <v>0</v>
      </c>
      <c r="Z71" s="22">
        <v>31671526</v>
      </c>
    </row>
    <row r="72" spans="1:26" ht="12.75" hidden="1">
      <c r="A72" s="38" t="s">
        <v>68</v>
      </c>
      <c r="B72" s="18">
        <v>9483068</v>
      </c>
      <c r="C72" s="18">
        <v>0</v>
      </c>
      <c r="D72" s="19">
        <v>10161469</v>
      </c>
      <c r="E72" s="20">
        <v>10161469</v>
      </c>
      <c r="F72" s="20">
        <v>905912</v>
      </c>
      <c r="G72" s="20">
        <v>0</v>
      </c>
      <c r="H72" s="20">
        <v>0</v>
      </c>
      <c r="I72" s="20">
        <v>905912</v>
      </c>
      <c r="J72" s="20">
        <v>823475</v>
      </c>
      <c r="K72" s="20">
        <v>0</v>
      </c>
      <c r="L72" s="20">
        <v>0</v>
      </c>
      <c r="M72" s="20">
        <v>823475</v>
      </c>
      <c r="N72" s="20">
        <v>778103</v>
      </c>
      <c r="O72" s="20">
        <v>780016</v>
      </c>
      <c r="P72" s="20">
        <v>0</v>
      </c>
      <c r="Q72" s="20">
        <v>1558119</v>
      </c>
      <c r="R72" s="20">
        <v>0</v>
      </c>
      <c r="S72" s="20">
        <v>0</v>
      </c>
      <c r="T72" s="20">
        <v>0</v>
      </c>
      <c r="U72" s="20">
        <v>0</v>
      </c>
      <c r="V72" s="20">
        <v>3287506</v>
      </c>
      <c r="W72" s="20">
        <v>7621101</v>
      </c>
      <c r="X72" s="20">
        <v>0</v>
      </c>
      <c r="Y72" s="19">
        <v>0</v>
      </c>
      <c r="Z72" s="22">
        <v>10161469</v>
      </c>
    </row>
    <row r="73" spans="1:26" ht="12.75" hidden="1">
      <c r="A73" s="38" t="s">
        <v>69</v>
      </c>
      <c r="B73" s="18">
        <v>5838340</v>
      </c>
      <c r="C73" s="18">
        <v>0</v>
      </c>
      <c r="D73" s="19">
        <v>6312660</v>
      </c>
      <c r="E73" s="20">
        <v>6312660</v>
      </c>
      <c r="F73" s="20">
        <v>565868</v>
      </c>
      <c r="G73" s="20">
        <v>0</v>
      </c>
      <c r="H73" s="20">
        <v>0</v>
      </c>
      <c r="I73" s="20">
        <v>565868</v>
      </c>
      <c r="J73" s="20">
        <v>501324</v>
      </c>
      <c r="K73" s="20">
        <v>0</v>
      </c>
      <c r="L73" s="20">
        <v>0</v>
      </c>
      <c r="M73" s="20">
        <v>501324</v>
      </c>
      <c r="N73" s="20">
        <v>470953</v>
      </c>
      <c r="O73" s="20">
        <v>471869</v>
      </c>
      <c r="P73" s="20">
        <v>0</v>
      </c>
      <c r="Q73" s="20">
        <v>942822</v>
      </c>
      <c r="R73" s="20">
        <v>0</v>
      </c>
      <c r="S73" s="20">
        <v>0</v>
      </c>
      <c r="T73" s="20">
        <v>0</v>
      </c>
      <c r="U73" s="20">
        <v>0</v>
      </c>
      <c r="V73" s="20">
        <v>2010014</v>
      </c>
      <c r="W73" s="20">
        <v>4734495</v>
      </c>
      <c r="X73" s="20">
        <v>0</v>
      </c>
      <c r="Y73" s="19">
        <v>0</v>
      </c>
      <c r="Z73" s="22">
        <v>6312660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81210</v>
      </c>
      <c r="C75" s="27">
        <v>0</v>
      </c>
      <c r="D75" s="28">
        <v>9269480</v>
      </c>
      <c r="E75" s="29">
        <v>9269480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2195390</v>
      </c>
      <c r="P75" s="29">
        <v>0</v>
      </c>
      <c r="Q75" s="29">
        <v>2195390</v>
      </c>
      <c r="R75" s="29">
        <v>0</v>
      </c>
      <c r="S75" s="29">
        <v>0</v>
      </c>
      <c r="T75" s="29">
        <v>0</v>
      </c>
      <c r="U75" s="29">
        <v>0</v>
      </c>
      <c r="V75" s="29">
        <v>2195390</v>
      </c>
      <c r="W75" s="29">
        <v>6952113</v>
      </c>
      <c r="X75" s="29">
        <v>0</v>
      </c>
      <c r="Y75" s="28">
        <v>0</v>
      </c>
      <c r="Z75" s="30">
        <v>9269480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3251270</v>
      </c>
      <c r="C77" s="18">
        <v>0</v>
      </c>
      <c r="D77" s="19">
        <v>16316</v>
      </c>
      <c r="E77" s="20">
        <v>16316</v>
      </c>
      <c r="F77" s="20">
        <v>373011</v>
      </c>
      <c r="G77" s="20">
        <v>0</v>
      </c>
      <c r="H77" s="20">
        <v>0</v>
      </c>
      <c r="I77" s="20">
        <v>373011</v>
      </c>
      <c r="J77" s="20">
        <v>261124</v>
      </c>
      <c r="K77" s="20">
        <v>0</v>
      </c>
      <c r="L77" s="20">
        <v>0</v>
      </c>
      <c r="M77" s="20">
        <v>261124</v>
      </c>
      <c r="N77" s="20">
        <v>274058</v>
      </c>
      <c r="O77" s="20">
        <v>698555</v>
      </c>
      <c r="P77" s="20">
        <v>0</v>
      </c>
      <c r="Q77" s="20">
        <v>972613</v>
      </c>
      <c r="R77" s="20">
        <v>0</v>
      </c>
      <c r="S77" s="20">
        <v>0</v>
      </c>
      <c r="T77" s="20">
        <v>0</v>
      </c>
      <c r="U77" s="20">
        <v>0</v>
      </c>
      <c r="V77" s="20">
        <v>1606748</v>
      </c>
      <c r="W77" s="20">
        <v>12239</v>
      </c>
      <c r="X77" s="20">
        <v>0</v>
      </c>
      <c r="Y77" s="19">
        <v>0</v>
      </c>
      <c r="Z77" s="22">
        <v>16316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2133249</v>
      </c>
      <c r="C80" s="18">
        <v>0</v>
      </c>
      <c r="D80" s="19">
        <v>0</v>
      </c>
      <c r="E80" s="20">
        <v>0</v>
      </c>
      <c r="F80" s="20">
        <v>506468</v>
      </c>
      <c r="G80" s="20">
        <v>0</v>
      </c>
      <c r="H80" s="20">
        <v>0</v>
      </c>
      <c r="I80" s="20">
        <v>506468</v>
      </c>
      <c r="J80" s="20">
        <v>365822</v>
      </c>
      <c r="K80" s="20">
        <v>0</v>
      </c>
      <c r="L80" s="20">
        <v>0</v>
      </c>
      <c r="M80" s="20">
        <v>365822</v>
      </c>
      <c r="N80" s="20">
        <v>166911</v>
      </c>
      <c r="O80" s="20">
        <v>421580</v>
      </c>
      <c r="P80" s="20">
        <v>0</v>
      </c>
      <c r="Q80" s="20">
        <v>588491</v>
      </c>
      <c r="R80" s="20">
        <v>0</v>
      </c>
      <c r="S80" s="20">
        <v>0</v>
      </c>
      <c r="T80" s="20">
        <v>0</v>
      </c>
      <c r="U80" s="20">
        <v>0</v>
      </c>
      <c r="V80" s="20">
        <v>1460781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690580</v>
      </c>
      <c r="C81" s="18">
        <v>0</v>
      </c>
      <c r="D81" s="19">
        <v>61126</v>
      </c>
      <c r="E81" s="20">
        <v>61126</v>
      </c>
      <c r="F81" s="20">
        <v>155783</v>
      </c>
      <c r="G81" s="20">
        <v>0</v>
      </c>
      <c r="H81" s="20">
        <v>0</v>
      </c>
      <c r="I81" s="20">
        <v>155783</v>
      </c>
      <c r="J81" s="20">
        <v>602037</v>
      </c>
      <c r="K81" s="20">
        <v>0</v>
      </c>
      <c r="L81" s="20">
        <v>0</v>
      </c>
      <c r="M81" s="20">
        <v>602037</v>
      </c>
      <c r="N81" s="20">
        <v>143227</v>
      </c>
      <c r="O81" s="20">
        <v>395537</v>
      </c>
      <c r="P81" s="20">
        <v>0</v>
      </c>
      <c r="Q81" s="20">
        <v>538764</v>
      </c>
      <c r="R81" s="20">
        <v>0</v>
      </c>
      <c r="S81" s="20">
        <v>0</v>
      </c>
      <c r="T81" s="20">
        <v>0</v>
      </c>
      <c r="U81" s="20">
        <v>0</v>
      </c>
      <c r="V81" s="20">
        <v>1296584</v>
      </c>
      <c r="W81" s="20">
        <v>45846</v>
      </c>
      <c r="X81" s="20">
        <v>0</v>
      </c>
      <c r="Y81" s="19">
        <v>0</v>
      </c>
      <c r="Z81" s="22">
        <v>61126</v>
      </c>
    </row>
    <row r="82" spans="1:26" ht="12.75" hidden="1">
      <c r="A82" s="38" t="s">
        <v>69</v>
      </c>
      <c r="B82" s="18">
        <v>635531</v>
      </c>
      <c r="C82" s="18">
        <v>0</v>
      </c>
      <c r="D82" s="19">
        <v>0</v>
      </c>
      <c r="E82" s="20">
        <v>0</v>
      </c>
      <c r="F82" s="20">
        <v>71883</v>
      </c>
      <c r="G82" s="20">
        <v>0</v>
      </c>
      <c r="H82" s="20">
        <v>0</v>
      </c>
      <c r="I82" s="20">
        <v>71883</v>
      </c>
      <c r="J82" s="20">
        <v>93380</v>
      </c>
      <c r="K82" s="20">
        <v>0</v>
      </c>
      <c r="L82" s="20">
        <v>0</v>
      </c>
      <c r="M82" s="20">
        <v>93380</v>
      </c>
      <c r="N82" s="20">
        <v>48430</v>
      </c>
      <c r="O82" s="20">
        <v>77143</v>
      </c>
      <c r="P82" s="20">
        <v>0</v>
      </c>
      <c r="Q82" s="20">
        <v>125573</v>
      </c>
      <c r="R82" s="20">
        <v>0</v>
      </c>
      <c r="S82" s="20">
        <v>0</v>
      </c>
      <c r="T82" s="20">
        <v>0</v>
      </c>
      <c r="U82" s="20">
        <v>0</v>
      </c>
      <c r="V82" s="20">
        <v>290836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4805313</v>
      </c>
      <c r="C83" s="18"/>
      <c r="D83" s="19"/>
      <c r="E83" s="20"/>
      <c r="F83" s="20">
        <v>8710407</v>
      </c>
      <c r="G83" s="20"/>
      <c r="H83" s="20"/>
      <c r="I83" s="20">
        <v>8710407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8710407</v>
      </c>
      <c r="W83" s="20"/>
      <c r="X83" s="20"/>
      <c r="Y83" s="19"/>
      <c r="Z83" s="22"/>
    </row>
    <row r="84" spans="1:26" ht="12.75" hidden="1">
      <c r="A84" s="39" t="s">
        <v>70</v>
      </c>
      <c r="B84" s="27">
        <v>948868</v>
      </c>
      <c r="C84" s="27">
        <v>0</v>
      </c>
      <c r="D84" s="28">
        <v>954000</v>
      </c>
      <c r="E84" s="29">
        <v>954000</v>
      </c>
      <c r="F84" s="29">
        <v>8758038</v>
      </c>
      <c r="G84" s="29">
        <v>0</v>
      </c>
      <c r="H84" s="29">
        <v>0</v>
      </c>
      <c r="I84" s="29">
        <v>8758038</v>
      </c>
      <c r="J84" s="29">
        <v>1834</v>
      </c>
      <c r="K84" s="29">
        <v>0</v>
      </c>
      <c r="L84" s="29">
        <v>0</v>
      </c>
      <c r="M84" s="29">
        <v>1834</v>
      </c>
      <c r="N84" s="29">
        <v>860852</v>
      </c>
      <c r="O84" s="29">
        <v>2705936</v>
      </c>
      <c r="P84" s="29">
        <v>0</v>
      </c>
      <c r="Q84" s="29">
        <v>3566788</v>
      </c>
      <c r="R84" s="29">
        <v>0</v>
      </c>
      <c r="S84" s="29">
        <v>0</v>
      </c>
      <c r="T84" s="29">
        <v>0</v>
      </c>
      <c r="U84" s="29">
        <v>0</v>
      </c>
      <c r="V84" s="29">
        <v>12326660</v>
      </c>
      <c r="W84" s="29">
        <v>715500</v>
      </c>
      <c r="X84" s="29">
        <v>0</v>
      </c>
      <c r="Y84" s="28">
        <v>0</v>
      </c>
      <c r="Z84" s="30">
        <v>954000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0</v>
      </c>
      <c r="C7" s="18">
        <v>0</v>
      </c>
      <c r="D7" s="58">
        <v>0</v>
      </c>
      <c r="E7" s="59">
        <v>820000</v>
      </c>
      <c r="F7" s="59">
        <v>53785</v>
      </c>
      <c r="G7" s="59">
        <v>101360</v>
      </c>
      <c r="H7" s="59">
        <v>86461</v>
      </c>
      <c r="I7" s="59">
        <v>241606</v>
      </c>
      <c r="J7" s="59">
        <v>68754</v>
      </c>
      <c r="K7" s="59">
        <v>0</v>
      </c>
      <c r="L7" s="59">
        <v>67921</v>
      </c>
      <c r="M7" s="59">
        <v>136675</v>
      </c>
      <c r="N7" s="59">
        <v>63455</v>
      </c>
      <c r="O7" s="59">
        <v>37764</v>
      </c>
      <c r="P7" s="59">
        <v>518123</v>
      </c>
      <c r="Q7" s="59">
        <v>619342</v>
      </c>
      <c r="R7" s="59">
        <v>0</v>
      </c>
      <c r="S7" s="59">
        <v>0</v>
      </c>
      <c r="T7" s="59">
        <v>0</v>
      </c>
      <c r="U7" s="59">
        <v>0</v>
      </c>
      <c r="V7" s="59">
        <v>997623</v>
      </c>
      <c r="W7" s="59">
        <v>614998</v>
      </c>
      <c r="X7" s="59">
        <v>382625</v>
      </c>
      <c r="Y7" s="60">
        <v>62.22</v>
      </c>
      <c r="Z7" s="61">
        <v>820000</v>
      </c>
    </row>
    <row r="8" spans="1:26" ht="12.75">
      <c r="A8" s="57" t="s">
        <v>34</v>
      </c>
      <c r="B8" s="18">
        <v>0</v>
      </c>
      <c r="C8" s="18">
        <v>0</v>
      </c>
      <c r="D8" s="58">
        <v>66462999</v>
      </c>
      <c r="E8" s="59">
        <v>68834000</v>
      </c>
      <c r="F8" s="59">
        <v>18172275</v>
      </c>
      <c r="G8" s="59">
        <v>136030</v>
      </c>
      <c r="H8" s="59">
        <v>299460</v>
      </c>
      <c r="I8" s="59">
        <v>18607765</v>
      </c>
      <c r="J8" s="59">
        <v>163335</v>
      </c>
      <c r="K8" s="59">
        <v>0</v>
      </c>
      <c r="L8" s="59">
        <v>14682309</v>
      </c>
      <c r="M8" s="59">
        <v>14845644</v>
      </c>
      <c r="N8" s="59">
        <v>191268</v>
      </c>
      <c r="O8" s="59">
        <v>1001203</v>
      </c>
      <c r="P8" s="59">
        <v>35548532</v>
      </c>
      <c r="Q8" s="59">
        <v>36741003</v>
      </c>
      <c r="R8" s="59">
        <v>0</v>
      </c>
      <c r="S8" s="59">
        <v>0</v>
      </c>
      <c r="T8" s="59">
        <v>0</v>
      </c>
      <c r="U8" s="59">
        <v>0</v>
      </c>
      <c r="V8" s="59">
        <v>70194412</v>
      </c>
      <c r="W8" s="59">
        <v>51625496</v>
      </c>
      <c r="X8" s="59">
        <v>18568916</v>
      </c>
      <c r="Y8" s="60">
        <v>35.97</v>
      </c>
      <c r="Z8" s="61">
        <v>68834000</v>
      </c>
    </row>
    <row r="9" spans="1:26" ht="12.75">
      <c r="A9" s="57" t="s">
        <v>35</v>
      </c>
      <c r="B9" s="18">
        <v>0</v>
      </c>
      <c r="C9" s="18">
        <v>0</v>
      </c>
      <c r="D9" s="58">
        <v>969185</v>
      </c>
      <c r="E9" s="59">
        <v>754681</v>
      </c>
      <c r="F9" s="59">
        <v>48361</v>
      </c>
      <c r="G9" s="59">
        <v>50384</v>
      </c>
      <c r="H9" s="59">
        <v>41201</v>
      </c>
      <c r="I9" s="59">
        <v>139946</v>
      </c>
      <c r="J9" s="59">
        <v>52795</v>
      </c>
      <c r="K9" s="59">
        <v>0</v>
      </c>
      <c r="L9" s="59">
        <v>52904</v>
      </c>
      <c r="M9" s="59">
        <v>105699</v>
      </c>
      <c r="N9" s="59">
        <v>73330</v>
      </c>
      <c r="O9" s="59">
        <v>51699</v>
      </c>
      <c r="P9" s="59">
        <v>640543</v>
      </c>
      <c r="Q9" s="59">
        <v>765572</v>
      </c>
      <c r="R9" s="59">
        <v>0</v>
      </c>
      <c r="S9" s="59">
        <v>0</v>
      </c>
      <c r="T9" s="59">
        <v>0</v>
      </c>
      <c r="U9" s="59">
        <v>0</v>
      </c>
      <c r="V9" s="59">
        <v>1011217</v>
      </c>
      <c r="W9" s="59">
        <v>566011</v>
      </c>
      <c r="X9" s="59">
        <v>445206</v>
      </c>
      <c r="Y9" s="60">
        <v>78.66</v>
      </c>
      <c r="Z9" s="61">
        <v>754681</v>
      </c>
    </row>
    <row r="10" spans="1:26" ht="20.2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67432184</v>
      </c>
      <c r="E10" s="65">
        <f t="shared" si="0"/>
        <v>70408681</v>
      </c>
      <c r="F10" s="65">
        <f t="shared" si="0"/>
        <v>18274421</v>
      </c>
      <c r="G10" s="65">
        <f t="shared" si="0"/>
        <v>287774</v>
      </c>
      <c r="H10" s="65">
        <f t="shared" si="0"/>
        <v>427122</v>
      </c>
      <c r="I10" s="65">
        <f t="shared" si="0"/>
        <v>18989317</v>
      </c>
      <c r="J10" s="65">
        <f t="shared" si="0"/>
        <v>284884</v>
      </c>
      <c r="K10" s="65">
        <f t="shared" si="0"/>
        <v>0</v>
      </c>
      <c r="L10" s="65">
        <f t="shared" si="0"/>
        <v>14803134</v>
      </c>
      <c r="M10" s="65">
        <f t="shared" si="0"/>
        <v>15088018</v>
      </c>
      <c r="N10" s="65">
        <f t="shared" si="0"/>
        <v>328053</v>
      </c>
      <c r="O10" s="65">
        <f t="shared" si="0"/>
        <v>1090666</v>
      </c>
      <c r="P10" s="65">
        <f t="shared" si="0"/>
        <v>36707198</v>
      </c>
      <c r="Q10" s="65">
        <f t="shared" si="0"/>
        <v>38125917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72203252</v>
      </c>
      <c r="W10" s="65">
        <f t="shared" si="0"/>
        <v>52806505</v>
      </c>
      <c r="X10" s="65">
        <f t="shared" si="0"/>
        <v>19396747</v>
      </c>
      <c r="Y10" s="66">
        <f>+IF(W10&lt;&gt;0,(X10/W10)*100,0)</f>
        <v>36.73173787964191</v>
      </c>
      <c r="Z10" s="67">
        <f t="shared" si="0"/>
        <v>70408681</v>
      </c>
    </row>
    <row r="11" spans="1:26" ht="12.75">
      <c r="A11" s="57" t="s">
        <v>36</v>
      </c>
      <c r="B11" s="18">
        <v>0</v>
      </c>
      <c r="C11" s="18">
        <v>0</v>
      </c>
      <c r="D11" s="58">
        <v>44719237</v>
      </c>
      <c r="E11" s="59">
        <v>45605650</v>
      </c>
      <c r="F11" s="59">
        <v>3397358</v>
      </c>
      <c r="G11" s="59">
        <v>3672985</v>
      </c>
      <c r="H11" s="59">
        <v>3576995</v>
      </c>
      <c r="I11" s="59">
        <v>10647338</v>
      </c>
      <c r="J11" s="59">
        <v>3558187</v>
      </c>
      <c r="K11" s="59">
        <v>0</v>
      </c>
      <c r="L11" s="59">
        <v>3945364</v>
      </c>
      <c r="M11" s="59">
        <v>7503551</v>
      </c>
      <c r="N11" s="59">
        <v>2974262</v>
      </c>
      <c r="O11" s="59">
        <v>3724737</v>
      </c>
      <c r="P11" s="59">
        <v>32711896</v>
      </c>
      <c r="Q11" s="59">
        <v>39410895</v>
      </c>
      <c r="R11" s="59">
        <v>0</v>
      </c>
      <c r="S11" s="59">
        <v>0</v>
      </c>
      <c r="T11" s="59">
        <v>0</v>
      </c>
      <c r="U11" s="59">
        <v>0</v>
      </c>
      <c r="V11" s="59">
        <v>57561784</v>
      </c>
      <c r="W11" s="59">
        <v>34204234</v>
      </c>
      <c r="X11" s="59">
        <v>23357550</v>
      </c>
      <c r="Y11" s="60">
        <v>68.29</v>
      </c>
      <c r="Z11" s="61">
        <v>45605650</v>
      </c>
    </row>
    <row r="12" spans="1:26" ht="12.75">
      <c r="A12" s="57" t="s">
        <v>37</v>
      </c>
      <c r="B12" s="18">
        <v>0</v>
      </c>
      <c r="C12" s="18">
        <v>0</v>
      </c>
      <c r="D12" s="58">
        <v>4834635</v>
      </c>
      <c r="E12" s="59">
        <v>4501074</v>
      </c>
      <c r="F12" s="59">
        <v>321071</v>
      </c>
      <c r="G12" s="59">
        <v>372124</v>
      </c>
      <c r="H12" s="59">
        <v>308146</v>
      </c>
      <c r="I12" s="59">
        <v>1001341</v>
      </c>
      <c r="J12" s="59">
        <v>314546</v>
      </c>
      <c r="K12" s="59">
        <v>0</v>
      </c>
      <c r="L12" s="59">
        <v>362390</v>
      </c>
      <c r="M12" s="59">
        <v>676936</v>
      </c>
      <c r="N12" s="59">
        <v>297042</v>
      </c>
      <c r="O12" s="59">
        <v>399690</v>
      </c>
      <c r="P12" s="59">
        <v>3376998</v>
      </c>
      <c r="Q12" s="59">
        <v>4073730</v>
      </c>
      <c r="R12" s="59">
        <v>0</v>
      </c>
      <c r="S12" s="59">
        <v>0</v>
      </c>
      <c r="T12" s="59">
        <v>0</v>
      </c>
      <c r="U12" s="59">
        <v>0</v>
      </c>
      <c r="V12" s="59">
        <v>5752007</v>
      </c>
      <c r="W12" s="59">
        <v>3375804</v>
      </c>
      <c r="X12" s="59">
        <v>2376203</v>
      </c>
      <c r="Y12" s="60">
        <v>70.39</v>
      </c>
      <c r="Z12" s="61">
        <v>4501074</v>
      </c>
    </row>
    <row r="13" spans="1:26" ht="12.75">
      <c r="A13" s="57" t="s">
        <v>106</v>
      </c>
      <c r="B13" s="18">
        <v>0</v>
      </c>
      <c r="C13" s="18">
        <v>0</v>
      </c>
      <c r="D13" s="58">
        <v>1652456</v>
      </c>
      <c r="E13" s="59">
        <v>1652450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13596</v>
      </c>
      <c r="Q13" s="59">
        <v>13596</v>
      </c>
      <c r="R13" s="59">
        <v>0</v>
      </c>
      <c r="S13" s="59">
        <v>0</v>
      </c>
      <c r="T13" s="59">
        <v>0</v>
      </c>
      <c r="U13" s="59">
        <v>0</v>
      </c>
      <c r="V13" s="59">
        <v>13596</v>
      </c>
      <c r="W13" s="59">
        <v>1239329</v>
      </c>
      <c r="X13" s="59">
        <v>-1225733</v>
      </c>
      <c r="Y13" s="60">
        <v>-98.9</v>
      </c>
      <c r="Z13" s="61">
        <v>1652450</v>
      </c>
    </row>
    <row r="14" spans="1:26" ht="12.75">
      <c r="A14" s="57" t="s">
        <v>38</v>
      </c>
      <c r="B14" s="18">
        <v>0</v>
      </c>
      <c r="C14" s="18">
        <v>0</v>
      </c>
      <c r="D14" s="58">
        <v>310000</v>
      </c>
      <c r="E14" s="59">
        <v>155000</v>
      </c>
      <c r="F14" s="59">
        <v>222</v>
      </c>
      <c r="G14" s="59">
        <v>0</v>
      </c>
      <c r="H14" s="59">
        <v>0</v>
      </c>
      <c r="I14" s="59">
        <v>222</v>
      </c>
      <c r="J14" s="59">
        <v>0</v>
      </c>
      <c r="K14" s="59">
        <v>0</v>
      </c>
      <c r="L14" s="59">
        <v>1</v>
      </c>
      <c r="M14" s="59">
        <v>1</v>
      </c>
      <c r="N14" s="59">
        <v>0</v>
      </c>
      <c r="O14" s="59">
        <v>13065</v>
      </c>
      <c r="P14" s="59">
        <v>-9648</v>
      </c>
      <c r="Q14" s="59">
        <v>3417</v>
      </c>
      <c r="R14" s="59">
        <v>0</v>
      </c>
      <c r="S14" s="59">
        <v>0</v>
      </c>
      <c r="T14" s="59">
        <v>0</v>
      </c>
      <c r="U14" s="59">
        <v>0</v>
      </c>
      <c r="V14" s="59">
        <v>3640</v>
      </c>
      <c r="W14" s="59">
        <v>116249</v>
      </c>
      <c r="X14" s="59">
        <v>-112609</v>
      </c>
      <c r="Y14" s="60">
        <v>-96.87</v>
      </c>
      <c r="Z14" s="61">
        <v>155000</v>
      </c>
    </row>
    <row r="15" spans="1:26" ht="12.75">
      <c r="A15" s="57" t="s">
        <v>39</v>
      </c>
      <c r="B15" s="18">
        <v>0</v>
      </c>
      <c r="C15" s="18">
        <v>0</v>
      </c>
      <c r="D15" s="58">
        <v>90000</v>
      </c>
      <c r="E15" s="59">
        <v>40000</v>
      </c>
      <c r="F15" s="59">
        <v>11761</v>
      </c>
      <c r="G15" s="59">
        <v>0</v>
      </c>
      <c r="H15" s="59">
        <v>0</v>
      </c>
      <c r="I15" s="59">
        <v>11761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26223</v>
      </c>
      <c r="P15" s="59">
        <v>68535</v>
      </c>
      <c r="Q15" s="59">
        <v>94758</v>
      </c>
      <c r="R15" s="59">
        <v>0</v>
      </c>
      <c r="S15" s="59">
        <v>0</v>
      </c>
      <c r="T15" s="59">
        <v>0</v>
      </c>
      <c r="U15" s="59">
        <v>0</v>
      </c>
      <c r="V15" s="59">
        <v>106519</v>
      </c>
      <c r="W15" s="59">
        <v>30001</v>
      </c>
      <c r="X15" s="59">
        <v>76518</v>
      </c>
      <c r="Y15" s="60">
        <v>255.05</v>
      </c>
      <c r="Z15" s="61">
        <v>40000</v>
      </c>
    </row>
    <row r="16" spans="1:26" ht="12.75">
      <c r="A16" s="57" t="s">
        <v>34</v>
      </c>
      <c r="B16" s="18">
        <v>0</v>
      </c>
      <c r="C16" s="18">
        <v>0</v>
      </c>
      <c r="D16" s="58">
        <v>2220800</v>
      </c>
      <c r="E16" s="59">
        <v>56800</v>
      </c>
      <c r="F16" s="59">
        <v>22900</v>
      </c>
      <c r="G16" s="59">
        <v>13440</v>
      </c>
      <c r="H16" s="59">
        <v>0</v>
      </c>
      <c r="I16" s="59">
        <v>36340</v>
      </c>
      <c r="J16" s="59">
        <v>0</v>
      </c>
      <c r="K16" s="59">
        <v>0</v>
      </c>
      <c r="L16" s="59">
        <v>19733</v>
      </c>
      <c r="M16" s="59">
        <v>19733</v>
      </c>
      <c r="N16" s="59">
        <v>2264</v>
      </c>
      <c r="O16" s="59">
        <v>173</v>
      </c>
      <c r="P16" s="59">
        <v>82979</v>
      </c>
      <c r="Q16" s="59">
        <v>85416</v>
      </c>
      <c r="R16" s="59">
        <v>0</v>
      </c>
      <c r="S16" s="59">
        <v>0</v>
      </c>
      <c r="T16" s="59">
        <v>0</v>
      </c>
      <c r="U16" s="59">
        <v>0</v>
      </c>
      <c r="V16" s="59">
        <v>141489</v>
      </c>
      <c r="W16" s="59">
        <v>42601</v>
      </c>
      <c r="X16" s="59">
        <v>98888</v>
      </c>
      <c r="Y16" s="60">
        <v>232.13</v>
      </c>
      <c r="Z16" s="61">
        <v>56800</v>
      </c>
    </row>
    <row r="17" spans="1:26" ht="12.75">
      <c r="A17" s="57" t="s">
        <v>40</v>
      </c>
      <c r="B17" s="18">
        <v>0</v>
      </c>
      <c r="C17" s="18">
        <v>0</v>
      </c>
      <c r="D17" s="58">
        <v>15227960</v>
      </c>
      <c r="E17" s="59">
        <v>18151707</v>
      </c>
      <c r="F17" s="59">
        <v>585318</v>
      </c>
      <c r="G17" s="59">
        <v>952994</v>
      </c>
      <c r="H17" s="59">
        <v>251955</v>
      </c>
      <c r="I17" s="59">
        <v>1790267</v>
      </c>
      <c r="J17" s="59">
        <v>394678</v>
      </c>
      <c r="K17" s="59">
        <v>0</v>
      </c>
      <c r="L17" s="59">
        <v>202193</v>
      </c>
      <c r="M17" s="59">
        <v>596871</v>
      </c>
      <c r="N17" s="59">
        <v>44585</v>
      </c>
      <c r="O17" s="59">
        <v>495369</v>
      </c>
      <c r="P17" s="59">
        <v>7495766</v>
      </c>
      <c r="Q17" s="59">
        <v>8035720</v>
      </c>
      <c r="R17" s="59">
        <v>0</v>
      </c>
      <c r="S17" s="59">
        <v>0</v>
      </c>
      <c r="T17" s="59">
        <v>0</v>
      </c>
      <c r="U17" s="59">
        <v>0</v>
      </c>
      <c r="V17" s="59">
        <v>10422858</v>
      </c>
      <c r="W17" s="59">
        <v>13613784</v>
      </c>
      <c r="X17" s="59">
        <v>-3190926</v>
      </c>
      <c r="Y17" s="60">
        <v>-23.44</v>
      </c>
      <c r="Z17" s="61">
        <v>18151707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69055088</v>
      </c>
      <c r="E18" s="71">
        <f t="shared" si="1"/>
        <v>70162681</v>
      </c>
      <c r="F18" s="71">
        <f t="shared" si="1"/>
        <v>4338630</v>
      </c>
      <c r="G18" s="71">
        <f t="shared" si="1"/>
        <v>5011543</v>
      </c>
      <c r="H18" s="71">
        <f t="shared" si="1"/>
        <v>4137096</v>
      </c>
      <c r="I18" s="71">
        <f t="shared" si="1"/>
        <v>13487269</v>
      </c>
      <c r="J18" s="71">
        <f t="shared" si="1"/>
        <v>4267411</v>
      </c>
      <c r="K18" s="71">
        <f t="shared" si="1"/>
        <v>0</v>
      </c>
      <c r="L18" s="71">
        <f t="shared" si="1"/>
        <v>4529681</v>
      </c>
      <c r="M18" s="71">
        <f t="shared" si="1"/>
        <v>8797092</v>
      </c>
      <c r="N18" s="71">
        <f t="shared" si="1"/>
        <v>3318153</v>
      </c>
      <c r="O18" s="71">
        <f t="shared" si="1"/>
        <v>4659257</v>
      </c>
      <c r="P18" s="71">
        <f t="shared" si="1"/>
        <v>43740122</v>
      </c>
      <c r="Q18" s="71">
        <f t="shared" si="1"/>
        <v>51717532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74001893</v>
      </c>
      <c r="W18" s="71">
        <f t="shared" si="1"/>
        <v>52622002</v>
      </c>
      <c r="X18" s="71">
        <f t="shared" si="1"/>
        <v>21379891</v>
      </c>
      <c r="Y18" s="66">
        <f>+IF(W18&lt;&gt;0,(X18/W18)*100,0)</f>
        <v>40.6291858679189</v>
      </c>
      <c r="Z18" s="72">
        <f t="shared" si="1"/>
        <v>70162681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-1622904</v>
      </c>
      <c r="E19" s="75">
        <f t="shared" si="2"/>
        <v>246000</v>
      </c>
      <c r="F19" s="75">
        <f t="shared" si="2"/>
        <v>13935791</v>
      </c>
      <c r="G19" s="75">
        <f t="shared" si="2"/>
        <v>-4723769</v>
      </c>
      <c r="H19" s="75">
        <f t="shared" si="2"/>
        <v>-3709974</v>
      </c>
      <c r="I19" s="75">
        <f t="shared" si="2"/>
        <v>5502048</v>
      </c>
      <c r="J19" s="75">
        <f t="shared" si="2"/>
        <v>-3982527</v>
      </c>
      <c r="K19" s="75">
        <f t="shared" si="2"/>
        <v>0</v>
      </c>
      <c r="L19" s="75">
        <f t="shared" si="2"/>
        <v>10273453</v>
      </c>
      <c r="M19" s="75">
        <f t="shared" si="2"/>
        <v>6290926</v>
      </c>
      <c r="N19" s="75">
        <f t="shared" si="2"/>
        <v>-2990100</v>
      </c>
      <c r="O19" s="75">
        <f t="shared" si="2"/>
        <v>-3568591</v>
      </c>
      <c r="P19" s="75">
        <f t="shared" si="2"/>
        <v>-7032924</v>
      </c>
      <c r="Q19" s="75">
        <f t="shared" si="2"/>
        <v>-13591615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-1798641</v>
      </c>
      <c r="W19" s="75">
        <f>IF(E10=E18,0,W10-W18)</f>
        <v>184503</v>
      </c>
      <c r="X19" s="75">
        <f t="shared" si="2"/>
        <v>-1983144</v>
      </c>
      <c r="Y19" s="76">
        <f>+IF(W19&lt;&gt;0,(X19/W19)*100,0)</f>
        <v>-1074.8573193931807</v>
      </c>
      <c r="Z19" s="77">
        <f t="shared" si="2"/>
        <v>246000</v>
      </c>
    </row>
    <row r="20" spans="1:26" ht="20.25">
      <c r="A20" s="78" t="s">
        <v>43</v>
      </c>
      <c r="B20" s="79">
        <v>0</v>
      </c>
      <c r="C20" s="79">
        <v>0</v>
      </c>
      <c r="D20" s="80">
        <v>2277000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443344</v>
      </c>
      <c r="K20" s="81">
        <v>0</v>
      </c>
      <c r="L20" s="81">
        <v>212624</v>
      </c>
      <c r="M20" s="81">
        <v>655968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655968</v>
      </c>
      <c r="W20" s="81">
        <v>0</v>
      </c>
      <c r="X20" s="81">
        <v>655968</v>
      </c>
      <c r="Y20" s="82">
        <v>0</v>
      </c>
      <c r="Z20" s="83">
        <v>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45033</v>
      </c>
      <c r="K21" s="87">
        <v>0</v>
      </c>
      <c r="L21" s="87">
        <v>0</v>
      </c>
      <c r="M21" s="87">
        <v>45033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45033</v>
      </c>
      <c r="W21" s="87">
        <v>0</v>
      </c>
      <c r="X21" s="87">
        <v>45033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654096</v>
      </c>
      <c r="E22" s="93">
        <f t="shared" si="3"/>
        <v>246000</v>
      </c>
      <c r="F22" s="93">
        <f t="shared" si="3"/>
        <v>13935791</v>
      </c>
      <c r="G22" s="93">
        <f t="shared" si="3"/>
        <v>-4723769</v>
      </c>
      <c r="H22" s="93">
        <f t="shared" si="3"/>
        <v>-3709974</v>
      </c>
      <c r="I22" s="93">
        <f t="shared" si="3"/>
        <v>5502048</v>
      </c>
      <c r="J22" s="93">
        <f t="shared" si="3"/>
        <v>-3494150</v>
      </c>
      <c r="K22" s="93">
        <f t="shared" si="3"/>
        <v>0</v>
      </c>
      <c r="L22" s="93">
        <f t="shared" si="3"/>
        <v>10486077</v>
      </c>
      <c r="M22" s="93">
        <f t="shared" si="3"/>
        <v>6991927</v>
      </c>
      <c r="N22" s="93">
        <f t="shared" si="3"/>
        <v>-2990100</v>
      </c>
      <c r="O22" s="93">
        <f t="shared" si="3"/>
        <v>-3568591</v>
      </c>
      <c r="P22" s="93">
        <f t="shared" si="3"/>
        <v>-7032924</v>
      </c>
      <c r="Q22" s="93">
        <f t="shared" si="3"/>
        <v>-13591615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-1097640</v>
      </c>
      <c r="W22" s="93">
        <f t="shared" si="3"/>
        <v>184503</v>
      </c>
      <c r="X22" s="93">
        <f t="shared" si="3"/>
        <v>-1282143</v>
      </c>
      <c r="Y22" s="94">
        <f>+IF(W22&lt;&gt;0,(X22/W22)*100,0)</f>
        <v>-694.9171558186046</v>
      </c>
      <c r="Z22" s="95">
        <f t="shared" si="3"/>
        <v>246000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654096</v>
      </c>
      <c r="E24" s="75">
        <f t="shared" si="4"/>
        <v>246000</v>
      </c>
      <c r="F24" s="75">
        <f t="shared" si="4"/>
        <v>13935791</v>
      </c>
      <c r="G24" s="75">
        <f t="shared" si="4"/>
        <v>-4723769</v>
      </c>
      <c r="H24" s="75">
        <f t="shared" si="4"/>
        <v>-3709974</v>
      </c>
      <c r="I24" s="75">
        <f t="shared" si="4"/>
        <v>5502048</v>
      </c>
      <c r="J24" s="75">
        <f t="shared" si="4"/>
        <v>-3494150</v>
      </c>
      <c r="K24" s="75">
        <f t="shared" si="4"/>
        <v>0</v>
      </c>
      <c r="L24" s="75">
        <f t="shared" si="4"/>
        <v>10486077</v>
      </c>
      <c r="M24" s="75">
        <f t="shared" si="4"/>
        <v>6991927</v>
      </c>
      <c r="N24" s="75">
        <f t="shared" si="4"/>
        <v>-2990100</v>
      </c>
      <c r="O24" s="75">
        <f t="shared" si="4"/>
        <v>-3568591</v>
      </c>
      <c r="P24" s="75">
        <f t="shared" si="4"/>
        <v>-7032924</v>
      </c>
      <c r="Q24" s="75">
        <f t="shared" si="4"/>
        <v>-13591615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-1097640</v>
      </c>
      <c r="W24" s="75">
        <f t="shared" si="4"/>
        <v>184503</v>
      </c>
      <c r="X24" s="75">
        <f t="shared" si="4"/>
        <v>-1282143</v>
      </c>
      <c r="Y24" s="76">
        <f>+IF(W24&lt;&gt;0,(X24/W24)*100,0)</f>
        <v>-694.9171558186046</v>
      </c>
      <c r="Z24" s="77">
        <f t="shared" si="4"/>
        <v>246000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270537</v>
      </c>
      <c r="E27" s="104">
        <v>246000</v>
      </c>
      <c r="F27" s="104">
        <v>18988</v>
      </c>
      <c r="G27" s="104">
        <v>34341</v>
      </c>
      <c r="H27" s="104">
        <v>4042</v>
      </c>
      <c r="I27" s="104">
        <v>57371</v>
      </c>
      <c r="J27" s="104">
        <v>36885</v>
      </c>
      <c r="K27" s="104">
        <v>0</v>
      </c>
      <c r="L27" s="104">
        <v>0</v>
      </c>
      <c r="M27" s="104">
        <v>36885</v>
      </c>
      <c r="N27" s="104">
        <v>0</v>
      </c>
      <c r="O27" s="104">
        <v>73689</v>
      </c>
      <c r="P27" s="104">
        <v>224108</v>
      </c>
      <c r="Q27" s="104">
        <v>297797</v>
      </c>
      <c r="R27" s="104">
        <v>0</v>
      </c>
      <c r="S27" s="104">
        <v>0</v>
      </c>
      <c r="T27" s="104">
        <v>0</v>
      </c>
      <c r="U27" s="104">
        <v>0</v>
      </c>
      <c r="V27" s="104">
        <v>392053</v>
      </c>
      <c r="W27" s="104">
        <v>184503</v>
      </c>
      <c r="X27" s="104">
        <v>207550</v>
      </c>
      <c r="Y27" s="105">
        <v>112.49</v>
      </c>
      <c r="Z27" s="106">
        <v>246000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246000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73689</v>
      </c>
      <c r="P31" s="59">
        <v>224108</v>
      </c>
      <c r="Q31" s="59">
        <v>297797</v>
      </c>
      <c r="R31" s="59">
        <v>0</v>
      </c>
      <c r="S31" s="59">
        <v>0</v>
      </c>
      <c r="T31" s="59">
        <v>0</v>
      </c>
      <c r="U31" s="59">
        <v>0</v>
      </c>
      <c r="V31" s="59">
        <v>297797</v>
      </c>
      <c r="W31" s="59">
        <v>184503</v>
      </c>
      <c r="X31" s="59">
        <v>113294</v>
      </c>
      <c r="Y31" s="60">
        <v>61.4</v>
      </c>
      <c r="Z31" s="61">
        <v>246000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246000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73689</v>
      </c>
      <c r="P32" s="104">
        <f t="shared" si="5"/>
        <v>224108</v>
      </c>
      <c r="Q32" s="104">
        <f t="shared" si="5"/>
        <v>297797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297797</v>
      </c>
      <c r="W32" s="104">
        <f t="shared" si="5"/>
        <v>184503</v>
      </c>
      <c r="X32" s="104">
        <f t="shared" si="5"/>
        <v>113294</v>
      </c>
      <c r="Y32" s="105">
        <f>+IF(W32&lt;&gt;0,(X32/W32)*100,0)</f>
        <v>61.40496360492783</v>
      </c>
      <c r="Z32" s="106">
        <f t="shared" si="5"/>
        <v>246000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300059</v>
      </c>
      <c r="E35" s="59">
        <v>0</v>
      </c>
      <c r="F35" s="59">
        <v>13591429</v>
      </c>
      <c r="G35" s="59">
        <v>-263811</v>
      </c>
      <c r="H35" s="59">
        <v>138359</v>
      </c>
      <c r="I35" s="59">
        <v>13465977</v>
      </c>
      <c r="J35" s="59">
        <v>-5603755</v>
      </c>
      <c r="K35" s="59">
        <v>0</v>
      </c>
      <c r="L35" s="59">
        <v>8181388</v>
      </c>
      <c r="M35" s="59">
        <v>2577633</v>
      </c>
      <c r="N35" s="59">
        <v>-4612122</v>
      </c>
      <c r="O35" s="59">
        <v>-4750150</v>
      </c>
      <c r="P35" s="59">
        <v>8178030</v>
      </c>
      <c r="Q35" s="59">
        <v>-1184242</v>
      </c>
      <c r="R35" s="59">
        <v>0</v>
      </c>
      <c r="S35" s="59">
        <v>0</v>
      </c>
      <c r="T35" s="59">
        <v>0</v>
      </c>
      <c r="U35" s="59">
        <v>0</v>
      </c>
      <c r="V35" s="59">
        <v>14859368</v>
      </c>
      <c r="W35" s="59">
        <v>0</v>
      </c>
      <c r="X35" s="59">
        <v>14859368</v>
      </c>
      <c r="Y35" s="60">
        <v>0</v>
      </c>
      <c r="Z35" s="61">
        <v>0</v>
      </c>
    </row>
    <row r="36" spans="1:26" ht="12.75">
      <c r="A36" s="57" t="s">
        <v>53</v>
      </c>
      <c r="B36" s="18">
        <v>0</v>
      </c>
      <c r="C36" s="18">
        <v>0</v>
      </c>
      <c r="D36" s="58">
        <v>354037</v>
      </c>
      <c r="E36" s="59">
        <v>246000</v>
      </c>
      <c r="F36" s="59">
        <v>18988</v>
      </c>
      <c r="G36" s="59">
        <v>34341</v>
      </c>
      <c r="H36" s="59">
        <v>4042</v>
      </c>
      <c r="I36" s="59">
        <v>57371</v>
      </c>
      <c r="J36" s="59">
        <v>36885</v>
      </c>
      <c r="K36" s="59">
        <v>0</v>
      </c>
      <c r="L36" s="59">
        <v>0</v>
      </c>
      <c r="M36" s="59">
        <v>36885</v>
      </c>
      <c r="N36" s="59">
        <v>0</v>
      </c>
      <c r="O36" s="59">
        <v>73689</v>
      </c>
      <c r="P36" s="59">
        <v>13586283</v>
      </c>
      <c r="Q36" s="59">
        <v>13659972</v>
      </c>
      <c r="R36" s="59">
        <v>0</v>
      </c>
      <c r="S36" s="59">
        <v>0</v>
      </c>
      <c r="T36" s="59">
        <v>0</v>
      </c>
      <c r="U36" s="59">
        <v>0</v>
      </c>
      <c r="V36" s="59">
        <v>13754228</v>
      </c>
      <c r="W36" s="59">
        <v>184503</v>
      </c>
      <c r="X36" s="59">
        <v>13569725</v>
      </c>
      <c r="Y36" s="60">
        <v>7354.74</v>
      </c>
      <c r="Z36" s="61">
        <v>246000</v>
      </c>
    </row>
    <row r="37" spans="1:26" ht="12.7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-325374</v>
      </c>
      <c r="G37" s="59">
        <v>4494300</v>
      </c>
      <c r="H37" s="59">
        <v>3852374</v>
      </c>
      <c r="I37" s="59">
        <v>8021300</v>
      </c>
      <c r="J37" s="59">
        <v>-2072724</v>
      </c>
      <c r="K37" s="59">
        <v>0</v>
      </c>
      <c r="L37" s="59">
        <v>-2304692</v>
      </c>
      <c r="M37" s="59">
        <v>-4377416</v>
      </c>
      <c r="N37" s="59">
        <v>-1622022</v>
      </c>
      <c r="O37" s="59">
        <v>-1107871</v>
      </c>
      <c r="P37" s="59">
        <v>19106295</v>
      </c>
      <c r="Q37" s="59">
        <v>16376402</v>
      </c>
      <c r="R37" s="59">
        <v>0</v>
      </c>
      <c r="S37" s="59">
        <v>0</v>
      </c>
      <c r="T37" s="59">
        <v>0</v>
      </c>
      <c r="U37" s="59">
        <v>0</v>
      </c>
      <c r="V37" s="59">
        <v>20020286</v>
      </c>
      <c r="W37" s="59">
        <v>0</v>
      </c>
      <c r="X37" s="59">
        <v>20020286</v>
      </c>
      <c r="Y37" s="60">
        <v>0</v>
      </c>
      <c r="Z37" s="61">
        <v>0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545637</v>
      </c>
      <c r="Q38" s="59">
        <v>545637</v>
      </c>
      <c r="R38" s="59">
        <v>0</v>
      </c>
      <c r="S38" s="59">
        <v>0</v>
      </c>
      <c r="T38" s="59">
        <v>0</v>
      </c>
      <c r="U38" s="59">
        <v>0</v>
      </c>
      <c r="V38" s="59">
        <v>545637</v>
      </c>
      <c r="W38" s="59">
        <v>0</v>
      </c>
      <c r="X38" s="59">
        <v>545637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1</v>
      </c>
      <c r="P39" s="59">
        <v>9145305</v>
      </c>
      <c r="Q39" s="59">
        <v>9145306</v>
      </c>
      <c r="R39" s="59">
        <v>0</v>
      </c>
      <c r="S39" s="59">
        <v>0</v>
      </c>
      <c r="T39" s="59">
        <v>0</v>
      </c>
      <c r="U39" s="59">
        <v>0</v>
      </c>
      <c r="V39" s="59">
        <v>9145306</v>
      </c>
      <c r="W39" s="59">
        <v>0</v>
      </c>
      <c r="X39" s="59">
        <v>9145306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2593167</v>
      </c>
      <c r="E42" s="59">
        <v>-68020046</v>
      </c>
      <c r="F42" s="59">
        <v>8948290</v>
      </c>
      <c r="G42" s="59">
        <v>-5421700</v>
      </c>
      <c r="H42" s="59">
        <v>-633444</v>
      </c>
      <c r="I42" s="59">
        <v>2893146</v>
      </c>
      <c r="J42" s="59">
        <v>-4433225</v>
      </c>
      <c r="K42" s="59">
        <v>0</v>
      </c>
      <c r="L42" s="59">
        <v>-6404490</v>
      </c>
      <c r="M42" s="59">
        <v>-10837715</v>
      </c>
      <c r="N42" s="59">
        <v>-3318153</v>
      </c>
      <c r="O42" s="59">
        <v>-4659257</v>
      </c>
      <c r="P42" s="59">
        <v>-43726526</v>
      </c>
      <c r="Q42" s="59">
        <v>-51703936</v>
      </c>
      <c r="R42" s="59">
        <v>0</v>
      </c>
      <c r="S42" s="59">
        <v>0</v>
      </c>
      <c r="T42" s="59">
        <v>0</v>
      </c>
      <c r="U42" s="59">
        <v>0</v>
      </c>
      <c r="V42" s="59">
        <v>-59648505</v>
      </c>
      <c r="W42" s="59">
        <v>-51015038</v>
      </c>
      <c r="X42" s="59">
        <v>-8633467</v>
      </c>
      <c r="Y42" s="60">
        <v>16.92</v>
      </c>
      <c r="Z42" s="61">
        <v>-68020046</v>
      </c>
    </row>
    <row r="43" spans="1:26" ht="12.75">
      <c r="A43" s="57" t="s">
        <v>59</v>
      </c>
      <c r="B43" s="18">
        <v>0</v>
      </c>
      <c r="C43" s="18">
        <v>0</v>
      </c>
      <c r="D43" s="58">
        <v>-354037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224</v>
      </c>
      <c r="M44" s="59">
        <v>224</v>
      </c>
      <c r="N44" s="59">
        <v>-224</v>
      </c>
      <c r="O44" s="59">
        <v>0</v>
      </c>
      <c r="P44" s="59">
        <v>0</v>
      </c>
      <c r="Q44" s="59">
        <v>-224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2239130</v>
      </c>
      <c r="E45" s="104">
        <v>-68020046</v>
      </c>
      <c r="F45" s="104">
        <v>8948290</v>
      </c>
      <c r="G45" s="104">
        <f>+F45+G42+G43+G44+G83</f>
        <v>3525158</v>
      </c>
      <c r="H45" s="104">
        <f>+G45+H42+H43+H44+H83</f>
        <v>2891714</v>
      </c>
      <c r="I45" s="104">
        <f>+H45</f>
        <v>2891714</v>
      </c>
      <c r="J45" s="104">
        <f>+H45+J42+J43+J44+J83</f>
        <v>-1539540</v>
      </c>
      <c r="K45" s="104">
        <f>+J45+K42+K43+K44+K83</f>
        <v>-1539540</v>
      </c>
      <c r="L45" s="104">
        <f>+K45+L42+L43+L44+L83</f>
        <v>-7941853</v>
      </c>
      <c r="M45" s="104">
        <f>+L45</f>
        <v>-7941853</v>
      </c>
      <c r="N45" s="104">
        <f>+L45+N42+N43+N44+N83</f>
        <v>-11260230</v>
      </c>
      <c r="O45" s="104">
        <f>+N45+O42+O43+O44+O83</f>
        <v>-15916175</v>
      </c>
      <c r="P45" s="104">
        <f>+O45+P42+P43+P44+P83</f>
        <v>-52261485</v>
      </c>
      <c r="Q45" s="104">
        <f>+P45</f>
        <v>-52261485</v>
      </c>
      <c r="R45" s="104">
        <f>+P45+R42+R43+R44+R83</f>
        <v>-52261485</v>
      </c>
      <c r="S45" s="104">
        <f>+R45+S42+S43+S44+S83</f>
        <v>-52261485</v>
      </c>
      <c r="T45" s="104">
        <f>+S45+T42+T43+T44+T83</f>
        <v>-52261485</v>
      </c>
      <c r="U45" s="104">
        <f>+T45</f>
        <v>-52261485</v>
      </c>
      <c r="V45" s="104">
        <f>+U45</f>
        <v>-52261485</v>
      </c>
      <c r="W45" s="104">
        <f>+W83+W42+W43+W44</f>
        <v>-51015038</v>
      </c>
      <c r="X45" s="104">
        <f>+V45-W45</f>
        <v>-1246447</v>
      </c>
      <c r="Y45" s="105">
        <f>+IF(W45&lt;&gt;0,+(X45/W45)*100,0)</f>
        <v>2.4432932893238264</v>
      </c>
      <c r="Z45" s="106">
        <v>-68020046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26224</v>
      </c>
      <c r="O75" s="29">
        <v>201</v>
      </c>
      <c r="P75" s="29">
        <v>198001</v>
      </c>
      <c r="Q75" s="29">
        <v>224426</v>
      </c>
      <c r="R75" s="29">
        <v>0</v>
      </c>
      <c r="S75" s="29">
        <v>0</v>
      </c>
      <c r="T75" s="29">
        <v>0</v>
      </c>
      <c r="U75" s="29">
        <v>0</v>
      </c>
      <c r="V75" s="29">
        <v>224426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>
        <v>-1432</v>
      </c>
      <c r="H83" s="20"/>
      <c r="I83" s="20"/>
      <c r="J83" s="20">
        <v>1971</v>
      </c>
      <c r="K83" s="20"/>
      <c r="L83" s="20">
        <v>1953</v>
      </c>
      <c r="M83" s="20">
        <v>1971</v>
      </c>
      <c r="N83" s="20"/>
      <c r="O83" s="20">
        <v>3312</v>
      </c>
      <c r="P83" s="20">
        <v>7381216</v>
      </c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48006000</v>
      </c>
      <c r="E5" s="59">
        <v>46850300</v>
      </c>
      <c r="F5" s="59">
        <v>7273079</v>
      </c>
      <c r="G5" s="59">
        <v>6558703</v>
      </c>
      <c r="H5" s="59">
        <v>6558697</v>
      </c>
      <c r="I5" s="59">
        <v>20390479</v>
      </c>
      <c r="J5" s="59">
        <v>6559388</v>
      </c>
      <c r="K5" s="59">
        <v>-11180</v>
      </c>
      <c r="L5" s="59">
        <v>6738847</v>
      </c>
      <c r="M5" s="59">
        <v>13287055</v>
      </c>
      <c r="N5" s="59">
        <v>6745497</v>
      </c>
      <c r="O5" s="59">
        <v>6747110</v>
      </c>
      <c r="P5" s="59">
        <v>6731736</v>
      </c>
      <c r="Q5" s="59">
        <v>20224343</v>
      </c>
      <c r="R5" s="59">
        <v>0</v>
      </c>
      <c r="S5" s="59">
        <v>0</v>
      </c>
      <c r="T5" s="59">
        <v>0</v>
      </c>
      <c r="U5" s="59">
        <v>0</v>
      </c>
      <c r="V5" s="59">
        <v>53901877</v>
      </c>
      <c r="W5" s="59">
        <v>35137724</v>
      </c>
      <c r="X5" s="59">
        <v>18764153</v>
      </c>
      <c r="Y5" s="60">
        <v>53.4</v>
      </c>
      <c r="Z5" s="61">
        <v>46850300</v>
      </c>
    </row>
    <row r="6" spans="1:26" ht="12.75">
      <c r="A6" s="57" t="s">
        <v>32</v>
      </c>
      <c r="B6" s="18">
        <v>0</v>
      </c>
      <c r="C6" s="18">
        <v>0</v>
      </c>
      <c r="D6" s="58">
        <v>121718000</v>
      </c>
      <c r="E6" s="59">
        <v>121002260</v>
      </c>
      <c r="F6" s="59">
        <v>9667208</v>
      </c>
      <c r="G6" s="59">
        <v>9732695</v>
      </c>
      <c r="H6" s="59">
        <v>4223349</v>
      </c>
      <c r="I6" s="59">
        <v>23623252</v>
      </c>
      <c r="J6" s="59">
        <v>11412705</v>
      </c>
      <c r="K6" s="59">
        <v>10997</v>
      </c>
      <c r="L6" s="59">
        <v>9514988</v>
      </c>
      <c r="M6" s="59">
        <v>20938690</v>
      </c>
      <c r="N6" s="59">
        <v>9513625</v>
      </c>
      <c r="O6" s="59">
        <v>10452153</v>
      </c>
      <c r="P6" s="59">
        <v>10941207</v>
      </c>
      <c r="Q6" s="59">
        <v>30906985</v>
      </c>
      <c r="R6" s="59">
        <v>0</v>
      </c>
      <c r="S6" s="59">
        <v>0</v>
      </c>
      <c r="T6" s="59">
        <v>0</v>
      </c>
      <c r="U6" s="59">
        <v>0</v>
      </c>
      <c r="V6" s="59">
        <v>75468927</v>
      </c>
      <c r="W6" s="59">
        <v>90751694</v>
      </c>
      <c r="X6" s="59">
        <v>-15282767</v>
      </c>
      <c r="Y6" s="60">
        <v>-16.84</v>
      </c>
      <c r="Z6" s="61">
        <v>121002260</v>
      </c>
    </row>
    <row r="7" spans="1:26" ht="12.75">
      <c r="A7" s="57" t="s">
        <v>33</v>
      </c>
      <c r="B7" s="18">
        <v>0</v>
      </c>
      <c r="C7" s="18">
        <v>0</v>
      </c>
      <c r="D7" s="58">
        <v>625000</v>
      </c>
      <c r="E7" s="59">
        <v>626076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469557</v>
      </c>
      <c r="X7" s="59">
        <v>-469557</v>
      </c>
      <c r="Y7" s="60">
        <v>-100</v>
      </c>
      <c r="Z7" s="61">
        <v>626076</v>
      </c>
    </row>
    <row r="8" spans="1:26" ht="12.75">
      <c r="A8" s="57" t="s">
        <v>34</v>
      </c>
      <c r="B8" s="18">
        <v>0</v>
      </c>
      <c r="C8" s="18">
        <v>0</v>
      </c>
      <c r="D8" s="58">
        <v>121876000</v>
      </c>
      <c r="E8" s="59">
        <v>115320248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86490185</v>
      </c>
      <c r="X8" s="59">
        <v>-86490185</v>
      </c>
      <c r="Y8" s="60">
        <v>-100</v>
      </c>
      <c r="Z8" s="61">
        <v>115320248</v>
      </c>
    </row>
    <row r="9" spans="1:26" ht="12.75">
      <c r="A9" s="57" t="s">
        <v>35</v>
      </c>
      <c r="B9" s="18">
        <v>0</v>
      </c>
      <c r="C9" s="18">
        <v>0</v>
      </c>
      <c r="D9" s="58">
        <v>6497000</v>
      </c>
      <c r="E9" s="59">
        <v>6085796</v>
      </c>
      <c r="F9" s="59">
        <v>1841622</v>
      </c>
      <c r="G9" s="59">
        <v>29898</v>
      </c>
      <c r="H9" s="59">
        <v>-15007</v>
      </c>
      <c r="I9" s="59">
        <v>1856513</v>
      </c>
      <c r="J9" s="59">
        <v>46857</v>
      </c>
      <c r="K9" s="59">
        <v>29708</v>
      </c>
      <c r="L9" s="59">
        <v>30637</v>
      </c>
      <c r="M9" s="59">
        <v>107202</v>
      </c>
      <c r="N9" s="59">
        <v>19747</v>
      </c>
      <c r="O9" s="59">
        <v>26298</v>
      </c>
      <c r="P9" s="59">
        <v>52350</v>
      </c>
      <c r="Q9" s="59">
        <v>98395</v>
      </c>
      <c r="R9" s="59">
        <v>0</v>
      </c>
      <c r="S9" s="59">
        <v>0</v>
      </c>
      <c r="T9" s="59">
        <v>0</v>
      </c>
      <c r="U9" s="59">
        <v>0</v>
      </c>
      <c r="V9" s="59">
        <v>2062110</v>
      </c>
      <c r="W9" s="59">
        <v>4564346</v>
      </c>
      <c r="X9" s="59">
        <v>-2502236</v>
      </c>
      <c r="Y9" s="60">
        <v>-54.82</v>
      </c>
      <c r="Z9" s="61">
        <v>6085796</v>
      </c>
    </row>
    <row r="10" spans="1:26" ht="20.2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298722000</v>
      </c>
      <c r="E10" s="65">
        <f t="shared" si="0"/>
        <v>289884680</v>
      </c>
      <c r="F10" s="65">
        <f t="shared" si="0"/>
        <v>18781909</v>
      </c>
      <c r="G10" s="65">
        <f t="shared" si="0"/>
        <v>16321296</v>
      </c>
      <c r="H10" s="65">
        <f t="shared" si="0"/>
        <v>10767039</v>
      </c>
      <c r="I10" s="65">
        <f t="shared" si="0"/>
        <v>45870244</v>
      </c>
      <c r="J10" s="65">
        <f t="shared" si="0"/>
        <v>18018950</v>
      </c>
      <c r="K10" s="65">
        <f t="shared" si="0"/>
        <v>29525</v>
      </c>
      <c r="L10" s="65">
        <f t="shared" si="0"/>
        <v>16284472</v>
      </c>
      <c r="M10" s="65">
        <f t="shared" si="0"/>
        <v>34332947</v>
      </c>
      <c r="N10" s="65">
        <f t="shared" si="0"/>
        <v>16278869</v>
      </c>
      <c r="O10" s="65">
        <f t="shared" si="0"/>
        <v>17225561</v>
      </c>
      <c r="P10" s="65">
        <f t="shared" si="0"/>
        <v>17725293</v>
      </c>
      <c r="Q10" s="65">
        <f t="shared" si="0"/>
        <v>51229723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131432914</v>
      </c>
      <c r="W10" s="65">
        <f t="shared" si="0"/>
        <v>217413506</v>
      </c>
      <c r="X10" s="65">
        <f t="shared" si="0"/>
        <v>-85980592</v>
      </c>
      <c r="Y10" s="66">
        <f>+IF(W10&lt;&gt;0,(X10/W10)*100,0)</f>
        <v>-39.54703347638394</v>
      </c>
      <c r="Z10" s="67">
        <f t="shared" si="0"/>
        <v>289884680</v>
      </c>
    </row>
    <row r="11" spans="1:26" ht="12.75">
      <c r="A11" s="57" t="s">
        <v>36</v>
      </c>
      <c r="B11" s="18">
        <v>0</v>
      </c>
      <c r="C11" s="18">
        <v>0</v>
      </c>
      <c r="D11" s="58">
        <v>98371746</v>
      </c>
      <c r="E11" s="59">
        <v>86384815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104991</v>
      </c>
      <c r="Q11" s="59">
        <v>104991</v>
      </c>
      <c r="R11" s="59">
        <v>0</v>
      </c>
      <c r="S11" s="59">
        <v>0</v>
      </c>
      <c r="T11" s="59">
        <v>0</v>
      </c>
      <c r="U11" s="59">
        <v>0</v>
      </c>
      <c r="V11" s="59">
        <v>104991</v>
      </c>
      <c r="W11" s="59">
        <v>64788613</v>
      </c>
      <c r="X11" s="59">
        <v>-64683622</v>
      </c>
      <c r="Y11" s="60">
        <v>-99.84</v>
      </c>
      <c r="Z11" s="61">
        <v>86384815</v>
      </c>
    </row>
    <row r="12" spans="1:26" ht="12.75">
      <c r="A12" s="57" t="s">
        <v>37</v>
      </c>
      <c r="B12" s="18">
        <v>0</v>
      </c>
      <c r="C12" s="18">
        <v>0</v>
      </c>
      <c r="D12" s="58">
        <v>7636000</v>
      </c>
      <c r="E12" s="59">
        <v>7540784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5655590</v>
      </c>
      <c r="X12" s="59">
        <v>-5655590</v>
      </c>
      <c r="Y12" s="60">
        <v>-100</v>
      </c>
      <c r="Z12" s="61">
        <v>7540784</v>
      </c>
    </row>
    <row r="13" spans="1:26" ht="12.75">
      <c r="A13" s="57" t="s">
        <v>106</v>
      </c>
      <c r="B13" s="18">
        <v>0</v>
      </c>
      <c r="C13" s="18">
        <v>0</v>
      </c>
      <c r="D13" s="58">
        <v>51761000</v>
      </c>
      <c r="E13" s="59">
        <v>29849143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22386859</v>
      </c>
      <c r="X13" s="59">
        <v>-22386859</v>
      </c>
      <c r="Y13" s="60">
        <v>-100</v>
      </c>
      <c r="Z13" s="61">
        <v>29849143</v>
      </c>
    </row>
    <row r="14" spans="1:26" ht="12.75">
      <c r="A14" s="57" t="s">
        <v>38</v>
      </c>
      <c r="B14" s="18">
        <v>0</v>
      </c>
      <c r="C14" s="18">
        <v>0</v>
      </c>
      <c r="D14" s="58">
        <v>1479000</v>
      </c>
      <c r="E14" s="59">
        <v>98107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73579</v>
      </c>
      <c r="X14" s="59">
        <v>-73579</v>
      </c>
      <c r="Y14" s="60">
        <v>-100</v>
      </c>
      <c r="Z14" s="61">
        <v>98107</v>
      </c>
    </row>
    <row r="15" spans="1:26" ht="12.75">
      <c r="A15" s="57" t="s">
        <v>39</v>
      </c>
      <c r="B15" s="18">
        <v>0</v>
      </c>
      <c r="C15" s="18">
        <v>0</v>
      </c>
      <c r="D15" s="58">
        <v>61994920</v>
      </c>
      <c r="E15" s="59">
        <v>44243330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2225</v>
      </c>
      <c r="L15" s="59">
        <v>0</v>
      </c>
      <c r="M15" s="59">
        <v>2225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2225</v>
      </c>
      <c r="W15" s="59">
        <v>33182501</v>
      </c>
      <c r="X15" s="59">
        <v>-33180276</v>
      </c>
      <c r="Y15" s="60">
        <v>-99.99</v>
      </c>
      <c r="Z15" s="61">
        <v>44243330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0</v>
      </c>
      <c r="C17" s="18">
        <v>0</v>
      </c>
      <c r="D17" s="58">
        <v>137955188</v>
      </c>
      <c r="E17" s="59">
        <v>108285918</v>
      </c>
      <c r="F17" s="59">
        <v>56351</v>
      </c>
      <c r="G17" s="59">
        <v>13618</v>
      </c>
      <c r="H17" s="59">
        <v>36526</v>
      </c>
      <c r="I17" s="59">
        <v>106495</v>
      </c>
      <c r="J17" s="59">
        <v>15461</v>
      </c>
      <c r="K17" s="59">
        <v>197865</v>
      </c>
      <c r="L17" s="59">
        <v>372809</v>
      </c>
      <c r="M17" s="59">
        <v>586135</v>
      </c>
      <c r="N17" s="59">
        <v>0</v>
      </c>
      <c r="O17" s="59">
        <v>197811</v>
      </c>
      <c r="P17" s="59">
        <v>1041</v>
      </c>
      <c r="Q17" s="59">
        <v>198852</v>
      </c>
      <c r="R17" s="59">
        <v>0</v>
      </c>
      <c r="S17" s="59">
        <v>0</v>
      </c>
      <c r="T17" s="59">
        <v>0</v>
      </c>
      <c r="U17" s="59">
        <v>0</v>
      </c>
      <c r="V17" s="59">
        <v>891482</v>
      </c>
      <c r="W17" s="59">
        <v>81214476</v>
      </c>
      <c r="X17" s="59">
        <v>-80322994</v>
      </c>
      <c r="Y17" s="60">
        <v>-98.9</v>
      </c>
      <c r="Z17" s="61">
        <v>108285918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359197854</v>
      </c>
      <c r="E18" s="71">
        <f t="shared" si="1"/>
        <v>276402097</v>
      </c>
      <c r="F18" s="71">
        <f t="shared" si="1"/>
        <v>56351</v>
      </c>
      <c r="G18" s="71">
        <f t="shared" si="1"/>
        <v>13618</v>
      </c>
      <c r="H18" s="71">
        <f t="shared" si="1"/>
        <v>36526</v>
      </c>
      <c r="I18" s="71">
        <f t="shared" si="1"/>
        <v>106495</v>
      </c>
      <c r="J18" s="71">
        <f t="shared" si="1"/>
        <v>15461</v>
      </c>
      <c r="K18" s="71">
        <f t="shared" si="1"/>
        <v>200090</v>
      </c>
      <c r="L18" s="71">
        <f t="shared" si="1"/>
        <v>372809</v>
      </c>
      <c r="M18" s="71">
        <f t="shared" si="1"/>
        <v>588360</v>
      </c>
      <c r="N18" s="71">
        <f t="shared" si="1"/>
        <v>0</v>
      </c>
      <c r="O18" s="71">
        <f t="shared" si="1"/>
        <v>197811</v>
      </c>
      <c r="P18" s="71">
        <f t="shared" si="1"/>
        <v>106032</v>
      </c>
      <c r="Q18" s="71">
        <f t="shared" si="1"/>
        <v>303843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998698</v>
      </c>
      <c r="W18" s="71">
        <f t="shared" si="1"/>
        <v>207301618</v>
      </c>
      <c r="X18" s="71">
        <f t="shared" si="1"/>
        <v>-206302920</v>
      </c>
      <c r="Y18" s="66">
        <f>+IF(W18&lt;&gt;0,(X18/W18)*100,0)</f>
        <v>-99.51823916781971</v>
      </c>
      <c r="Z18" s="72">
        <f t="shared" si="1"/>
        <v>276402097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-60475854</v>
      </c>
      <c r="E19" s="75">
        <f t="shared" si="2"/>
        <v>13482583</v>
      </c>
      <c r="F19" s="75">
        <f t="shared" si="2"/>
        <v>18725558</v>
      </c>
      <c r="G19" s="75">
        <f t="shared" si="2"/>
        <v>16307678</v>
      </c>
      <c r="H19" s="75">
        <f t="shared" si="2"/>
        <v>10730513</v>
      </c>
      <c r="I19" s="75">
        <f t="shared" si="2"/>
        <v>45763749</v>
      </c>
      <c r="J19" s="75">
        <f t="shared" si="2"/>
        <v>18003489</v>
      </c>
      <c r="K19" s="75">
        <f t="shared" si="2"/>
        <v>-170565</v>
      </c>
      <c r="L19" s="75">
        <f t="shared" si="2"/>
        <v>15911663</v>
      </c>
      <c r="M19" s="75">
        <f t="shared" si="2"/>
        <v>33744587</v>
      </c>
      <c r="N19" s="75">
        <f t="shared" si="2"/>
        <v>16278869</v>
      </c>
      <c r="O19" s="75">
        <f t="shared" si="2"/>
        <v>17027750</v>
      </c>
      <c r="P19" s="75">
        <f t="shared" si="2"/>
        <v>17619261</v>
      </c>
      <c r="Q19" s="75">
        <f t="shared" si="2"/>
        <v>50925880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130434216</v>
      </c>
      <c r="W19" s="75">
        <f>IF(E10=E18,0,W10-W18)</f>
        <v>10111888</v>
      </c>
      <c r="X19" s="75">
        <f t="shared" si="2"/>
        <v>120322328</v>
      </c>
      <c r="Y19" s="76">
        <f>+IF(W19&lt;&gt;0,(X19/W19)*100,0)</f>
        <v>1189.909619252112</v>
      </c>
      <c r="Z19" s="77">
        <f t="shared" si="2"/>
        <v>13482583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1054000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790501</v>
      </c>
      <c r="X20" s="81">
        <v>-790501</v>
      </c>
      <c r="Y20" s="82">
        <v>-100</v>
      </c>
      <c r="Z20" s="83">
        <v>1054000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-60475854</v>
      </c>
      <c r="E22" s="93">
        <f t="shared" si="3"/>
        <v>14536583</v>
      </c>
      <c r="F22" s="93">
        <f t="shared" si="3"/>
        <v>18725558</v>
      </c>
      <c r="G22" s="93">
        <f t="shared" si="3"/>
        <v>16307678</v>
      </c>
      <c r="H22" s="93">
        <f t="shared" si="3"/>
        <v>10730513</v>
      </c>
      <c r="I22" s="93">
        <f t="shared" si="3"/>
        <v>45763749</v>
      </c>
      <c r="J22" s="93">
        <f t="shared" si="3"/>
        <v>18003489</v>
      </c>
      <c r="K22" s="93">
        <f t="shared" si="3"/>
        <v>-170565</v>
      </c>
      <c r="L22" s="93">
        <f t="shared" si="3"/>
        <v>15911663</v>
      </c>
      <c r="M22" s="93">
        <f t="shared" si="3"/>
        <v>33744587</v>
      </c>
      <c r="N22" s="93">
        <f t="shared" si="3"/>
        <v>16278869</v>
      </c>
      <c r="O22" s="93">
        <f t="shared" si="3"/>
        <v>17027750</v>
      </c>
      <c r="P22" s="93">
        <f t="shared" si="3"/>
        <v>17619261</v>
      </c>
      <c r="Q22" s="93">
        <f t="shared" si="3"/>
        <v>50925880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130434216</v>
      </c>
      <c r="W22" s="93">
        <f t="shared" si="3"/>
        <v>10902389</v>
      </c>
      <c r="X22" s="93">
        <f t="shared" si="3"/>
        <v>119531827</v>
      </c>
      <c r="Y22" s="94">
        <f>+IF(W22&lt;&gt;0,(X22/W22)*100,0)</f>
        <v>1096.381967291756</v>
      </c>
      <c r="Z22" s="95">
        <f t="shared" si="3"/>
        <v>14536583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-60475854</v>
      </c>
      <c r="E24" s="75">
        <f t="shared" si="4"/>
        <v>14536583</v>
      </c>
      <c r="F24" s="75">
        <f t="shared" si="4"/>
        <v>18725558</v>
      </c>
      <c r="G24" s="75">
        <f t="shared" si="4"/>
        <v>16307678</v>
      </c>
      <c r="H24" s="75">
        <f t="shared" si="4"/>
        <v>10730513</v>
      </c>
      <c r="I24" s="75">
        <f t="shared" si="4"/>
        <v>45763749</v>
      </c>
      <c r="J24" s="75">
        <f t="shared" si="4"/>
        <v>18003489</v>
      </c>
      <c r="K24" s="75">
        <f t="shared" si="4"/>
        <v>-170565</v>
      </c>
      <c r="L24" s="75">
        <f t="shared" si="4"/>
        <v>15911663</v>
      </c>
      <c r="M24" s="75">
        <f t="shared" si="4"/>
        <v>33744587</v>
      </c>
      <c r="N24" s="75">
        <f t="shared" si="4"/>
        <v>16278869</v>
      </c>
      <c r="O24" s="75">
        <f t="shared" si="4"/>
        <v>17027750</v>
      </c>
      <c r="P24" s="75">
        <f t="shared" si="4"/>
        <v>17619261</v>
      </c>
      <c r="Q24" s="75">
        <f t="shared" si="4"/>
        <v>50925880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130434216</v>
      </c>
      <c r="W24" s="75">
        <f t="shared" si="4"/>
        <v>10902389</v>
      </c>
      <c r="X24" s="75">
        <f t="shared" si="4"/>
        <v>119531827</v>
      </c>
      <c r="Y24" s="76">
        <f>+IF(W24&lt;&gt;0,(X24/W24)*100,0)</f>
        <v>1096.381967291756</v>
      </c>
      <c r="Z24" s="77">
        <f t="shared" si="4"/>
        <v>14536583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43999951</v>
      </c>
      <c r="E27" s="104">
        <v>761727138</v>
      </c>
      <c r="F27" s="104">
        <v>2338120313</v>
      </c>
      <c r="G27" s="104">
        <v>0</v>
      </c>
      <c r="H27" s="104">
        <v>0</v>
      </c>
      <c r="I27" s="104">
        <v>2338120313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2338120313</v>
      </c>
      <c r="W27" s="104">
        <v>571295355</v>
      </c>
      <c r="X27" s="104">
        <v>1766824958</v>
      </c>
      <c r="Y27" s="105">
        <v>309.27</v>
      </c>
      <c r="Z27" s="106">
        <v>761727138</v>
      </c>
    </row>
    <row r="28" spans="1:26" ht="12.75">
      <c r="A28" s="107" t="s">
        <v>47</v>
      </c>
      <c r="B28" s="18">
        <v>0</v>
      </c>
      <c r="C28" s="18">
        <v>0</v>
      </c>
      <c r="D28" s="58">
        <v>43999951</v>
      </c>
      <c r="E28" s="59">
        <v>8450909</v>
      </c>
      <c r="F28" s="59">
        <v>1039882562</v>
      </c>
      <c r="G28" s="59">
        <v>0</v>
      </c>
      <c r="H28" s="59">
        <v>0</v>
      </c>
      <c r="I28" s="59">
        <v>1039882562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1039882562</v>
      </c>
      <c r="W28" s="59">
        <v>6338183</v>
      </c>
      <c r="X28" s="59">
        <v>1033544379</v>
      </c>
      <c r="Y28" s="60">
        <v>16306.64</v>
      </c>
      <c r="Z28" s="61">
        <v>8450909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753276229</v>
      </c>
      <c r="F31" s="59">
        <v>1298237751</v>
      </c>
      <c r="G31" s="59">
        <v>0</v>
      </c>
      <c r="H31" s="59">
        <v>0</v>
      </c>
      <c r="I31" s="59">
        <v>1298237751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1298237751</v>
      </c>
      <c r="W31" s="59">
        <v>564957172</v>
      </c>
      <c r="X31" s="59">
        <v>733280579</v>
      </c>
      <c r="Y31" s="60">
        <v>129.79</v>
      </c>
      <c r="Z31" s="61">
        <v>753276229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43999951</v>
      </c>
      <c r="E32" s="104">
        <f t="shared" si="5"/>
        <v>761727138</v>
      </c>
      <c r="F32" s="104">
        <f t="shared" si="5"/>
        <v>2338120313</v>
      </c>
      <c r="G32" s="104">
        <f t="shared" si="5"/>
        <v>0</v>
      </c>
      <c r="H32" s="104">
        <f t="shared" si="5"/>
        <v>0</v>
      </c>
      <c r="I32" s="104">
        <f t="shared" si="5"/>
        <v>2338120313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2338120313</v>
      </c>
      <c r="W32" s="104">
        <f t="shared" si="5"/>
        <v>571295355</v>
      </c>
      <c r="X32" s="104">
        <f t="shared" si="5"/>
        <v>1766824958</v>
      </c>
      <c r="Y32" s="105">
        <f>+IF(W32&lt;&gt;0,(X32/W32)*100,0)</f>
        <v>309.2664665547648</v>
      </c>
      <c r="Z32" s="106">
        <f t="shared" si="5"/>
        <v>761727138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1478307120</v>
      </c>
      <c r="E35" s="59">
        <v>335245780</v>
      </c>
      <c r="F35" s="59">
        <v>879523854</v>
      </c>
      <c r="G35" s="59">
        <v>17712249</v>
      </c>
      <c r="H35" s="59">
        <v>9686600</v>
      </c>
      <c r="I35" s="59">
        <v>906922703</v>
      </c>
      <c r="J35" s="59">
        <v>19719058</v>
      </c>
      <c r="K35" s="59">
        <v>170391</v>
      </c>
      <c r="L35" s="59">
        <v>17758888</v>
      </c>
      <c r="M35" s="59">
        <v>37648337</v>
      </c>
      <c r="N35" s="59">
        <v>17256319</v>
      </c>
      <c r="O35" s="59">
        <v>19040470</v>
      </c>
      <c r="P35" s="59">
        <v>19586425</v>
      </c>
      <c r="Q35" s="59">
        <v>55883214</v>
      </c>
      <c r="R35" s="59">
        <v>0</v>
      </c>
      <c r="S35" s="59">
        <v>0</v>
      </c>
      <c r="T35" s="59">
        <v>0</v>
      </c>
      <c r="U35" s="59">
        <v>0</v>
      </c>
      <c r="V35" s="59">
        <v>1000454254</v>
      </c>
      <c r="W35" s="59">
        <v>251434333</v>
      </c>
      <c r="X35" s="59">
        <v>749019921</v>
      </c>
      <c r="Y35" s="60">
        <v>297.9</v>
      </c>
      <c r="Z35" s="61">
        <v>335245780</v>
      </c>
    </row>
    <row r="36" spans="1:26" ht="12.75">
      <c r="A36" s="57" t="s">
        <v>53</v>
      </c>
      <c r="B36" s="18">
        <v>0</v>
      </c>
      <c r="C36" s="18">
        <v>0</v>
      </c>
      <c r="D36" s="58">
        <v>795090891</v>
      </c>
      <c r="E36" s="59">
        <v>761727138</v>
      </c>
      <c r="F36" s="59">
        <v>1443198127</v>
      </c>
      <c r="G36" s="59">
        <v>0</v>
      </c>
      <c r="H36" s="59">
        <v>0</v>
      </c>
      <c r="I36" s="59">
        <v>1443198127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1443198127</v>
      </c>
      <c r="W36" s="59">
        <v>571295355</v>
      </c>
      <c r="X36" s="59">
        <v>871902772</v>
      </c>
      <c r="Y36" s="60">
        <v>152.62</v>
      </c>
      <c r="Z36" s="61">
        <v>761727138</v>
      </c>
    </row>
    <row r="37" spans="1:26" ht="12.75">
      <c r="A37" s="57" t="s">
        <v>54</v>
      </c>
      <c r="B37" s="18">
        <v>0</v>
      </c>
      <c r="C37" s="18">
        <v>0</v>
      </c>
      <c r="D37" s="58">
        <v>139927000</v>
      </c>
      <c r="E37" s="59">
        <v>150376288</v>
      </c>
      <c r="F37" s="59">
        <v>526038776</v>
      </c>
      <c r="G37" s="59">
        <v>1451586</v>
      </c>
      <c r="H37" s="59">
        <v>559876</v>
      </c>
      <c r="I37" s="59">
        <v>528050238</v>
      </c>
      <c r="J37" s="59">
        <v>1721820</v>
      </c>
      <c r="K37" s="59">
        <v>232167</v>
      </c>
      <c r="L37" s="59">
        <v>2034595</v>
      </c>
      <c r="M37" s="59">
        <v>3988582</v>
      </c>
      <c r="N37" s="59">
        <v>1105873</v>
      </c>
      <c r="O37" s="59">
        <v>2012716</v>
      </c>
      <c r="P37" s="59">
        <v>1967161</v>
      </c>
      <c r="Q37" s="59">
        <v>5085750</v>
      </c>
      <c r="R37" s="59">
        <v>0</v>
      </c>
      <c r="S37" s="59">
        <v>0</v>
      </c>
      <c r="T37" s="59">
        <v>0</v>
      </c>
      <c r="U37" s="59">
        <v>0</v>
      </c>
      <c r="V37" s="59">
        <v>537124570</v>
      </c>
      <c r="W37" s="59">
        <v>112782217</v>
      </c>
      <c r="X37" s="59">
        <v>424342353</v>
      </c>
      <c r="Y37" s="60">
        <v>376.25</v>
      </c>
      <c r="Z37" s="61">
        <v>150376288</v>
      </c>
    </row>
    <row r="38" spans="1:26" ht="12.75">
      <c r="A38" s="57" t="s">
        <v>55</v>
      </c>
      <c r="B38" s="18">
        <v>0</v>
      </c>
      <c r="C38" s="18">
        <v>0</v>
      </c>
      <c r="D38" s="58">
        <v>967182</v>
      </c>
      <c r="E38" s="59">
        <v>1069810</v>
      </c>
      <c r="F38" s="59">
        <v>559086119</v>
      </c>
      <c r="G38" s="59">
        <v>0</v>
      </c>
      <c r="H38" s="59">
        <v>0</v>
      </c>
      <c r="I38" s="59">
        <v>559086119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559086119</v>
      </c>
      <c r="W38" s="59">
        <v>802357</v>
      </c>
      <c r="X38" s="59">
        <v>558283762</v>
      </c>
      <c r="Y38" s="60">
        <v>69580.47</v>
      </c>
      <c r="Z38" s="61">
        <v>1069810</v>
      </c>
    </row>
    <row r="39" spans="1:26" ht="12.75">
      <c r="A39" s="57" t="s">
        <v>56</v>
      </c>
      <c r="B39" s="18">
        <v>0</v>
      </c>
      <c r="C39" s="18">
        <v>0</v>
      </c>
      <c r="D39" s="58">
        <v>2192979683</v>
      </c>
      <c r="E39" s="59">
        <v>930990237</v>
      </c>
      <c r="F39" s="59">
        <v>1218871528</v>
      </c>
      <c r="G39" s="59">
        <v>-47015</v>
      </c>
      <c r="H39" s="59">
        <v>-1603789</v>
      </c>
      <c r="I39" s="59">
        <v>1217220724</v>
      </c>
      <c r="J39" s="59">
        <v>-6251</v>
      </c>
      <c r="K39" s="59">
        <v>108789</v>
      </c>
      <c r="L39" s="59">
        <v>-187370</v>
      </c>
      <c r="M39" s="59">
        <v>-84832</v>
      </c>
      <c r="N39" s="59">
        <v>-128423</v>
      </c>
      <c r="O39" s="59">
        <v>4</v>
      </c>
      <c r="P39" s="59">
        <v>3</v>
      </c>
      <c r="Q39" s="59">
        <v>-128416</v>
      </c>
      <c r="R39" s="59">
        <v>0</v>
      </c>
      <c r="S39" s="59">
        <v>0</v>
      </c>
      <c r="T39" s="59">
        <v>0</v>
      </c>
      <c r="U39" s="59">
        <v>0</v>
      </c>
      <c r="V39" s="59">
        <v>1217007476</v>
      </c>
      <c r="W39" s="59">
        <v>698242725</v>
      </c>
      <c r="X39" s="59">
        <v>518764751</v>
      </c>
      <c r="Y39" s="60">
        <v>74.3</v>
      </c>
      <c r="Z39" s="61">
        <v>930990237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-218013863</v>
      </c>
      <c r="E42" s="59">
        <v>-192457459</v>
      </c>
      <c r="F42" s="59">
        <v>-56351</v>
      </c>
      <c r="G42" s="59">
        <v>-13618</v>
      </c>
      <c r="H42" s="59">
        <v>-36526</v>
      </c>
      <c r="I42" s="59">
        <v>-106495</v>
      </c>
      <c r="J42" s="59">
        <v>-15461</v>
      </c>
      <c r="K42" s="59">
        <v>-200090</v>
      </c>
      <c r="L42" s="59">
        <v>-372809</v>
      </c>
      <c r="M42" s="59">
        <v>-588360</v>
      </c>
      <c r="N42" s="59">
        <v>0</v>
      </c>
      <c r="O42" s="59">
        <v>-197811</v>
      </c>
      <c r="P42" s="59">
        <v>-106032</v>
      </c>
      <c r="Q42" s="59">
        <v>-303843</v>
      </c>
      <c r="R42" s="59">
        <v>0</v>
      </c>
      <c r="S42" s="59">
        <v>0</v>
      </c>
      <c r="T42" s="59">
        <v>0</v>
      </c>
      <c r="U42" s="59">
        <v>0</v>
      </c>
      <c r="V42" s="59">
        <v>-998698</v>
      </c>
      <c r="W42" s="59">
        <v>-144343138</v>
      </c>
      <c r="X42" s="59">
        <v>143344440</v>
      </c>
      <c r="Y42" s="60">
        <v>-99.31</v>
      </c>
      <c r="Z42" s="61">
        <v>-192457459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-93252</v>
      </c>
      <c r="G43" s="59">
        <v>93252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-982606</v>
      </c>
      <c r="C44" s="18">
        <v>0</v>
      </c>
      <c r="D44" s="58">
        <v>0</v>
      </c>
      <c r="E44" s="59">
        <v>-1054000</v>
      </c>
      <c r="F44" s="59">
        <v>1910220</v>
      </c>
      <c r="G44" s="59">
        <v>-1892057</v>
      </c>
      <c r="H44" s="59">
        <v>-766</v>
      </c>
      <c r="I44" s="59">
        <v>17397</v>
      </c>
      <c r="J44" s="59">
        <v>17517</v>
      </c>
      <c r="K44" s="59">
        <v>-20148</v>
      </c>
      <c r="L44" s="59">
        <v>10695</v>
      </c>
      <c r="M44" s="59">
        <v>8064</v>
      </c>
      <c r="N44" s="59">
        <v>-7351</v>
      </c>
      <c r="O44" s="59">
        <v>-8693</v>
      </c>
      <c r="P44" s="59">
        <v>26241</v>
      </c>
      <c r="Q44" s="59">
        <v>10197</v>
      </c>
      <c r="R44" s="59">
        <v>0</v>
      </c>
      <c r="S44" s="59">
        <v>0</v>
      </c>
      <c r="T44" s="59">
        <v>0</v>
      </c>
      <c r="U44" s="59">
        <v>0</v>
      </c>
      <c r="V44" s="59">
        <v>35658</v>
      </c>
      <c r="W44" s="59">
        <v>-790501</v>
      </c>
      <c r="X44" s="59">
        <v>826159</v>
      </c>
      <c r="Y44" s="60">
        <v>-104.51</v>
      </c>
      <c r="Z44" s="61">
        <v>-1054000</v>
      </c>
    </row>
    <row r="45" spans="1:26" ht="12.75">
      <c r="A45" s="68" t="s">
        <v>61</v>
      </c>
      <c r="B45" s="21">
        <v>-982606</v>
      </c>
      <c r="C45" s="21">
        <v>0</v>
      </c>
      <c r="D45" s="103">
        <v>-218013863</v>
      </c>
      <c r="E45" s="104">
        <v>-193511459</v>
      </c>
      <c r="F45" s="104">
        <v>1760617</v>
      </c>
      <c r="G45" s="104">
        <f>+F45+G42+G43+G44+G83</f>
        <v>-51806</v>
      </c>
      <c r="H45" s="104">
        <f>+G45+H42+H43+H44+H83</f>
        <v>-89098</v>
      </c>
      <c r="I45" s="104">
        <f>+H45</f>
        <v>-89098</v>
      </c>
      <c r="J45" s="104">
        <f>+H45+J42+J43+J44+J83</f>
        <v>-87042</v>
      </c>
      <c r="K45" s="104">
        <f>+J45+K42+K43+K44+K83</f>
        <v>-307280</v>
      </c>
      <c r="L45" s="104">
        <f>+K45+L42+L43+L44+L83</f>
        <v>-669394</v>
      </c>
      <c r="M45" s="104">
        <f>+L45</f>
        <v>-669394</v>
      </c>
      <c r="N45" s="104">
        <f>+L45+N42+N43+N44+N83</f>
        <v>-676745</v>
      </c>
      <c r="O45" s="104">
        <f>+N45+O42+O43+O44+O83</f>
        <v>-883249</v>
      </c>
      <c r="P45" s="104">
        <f>+O45+P42+P43+P44+P83</f>
        <v>-963040</v>
      </c>
      <c r="Q45" s="104">
        <f>+P45</f>
        <v>-963040</v>
      </c>
      <c r="R45" s="104">
        <f>+P45+R42+R43+R44+R83</f>
        <v>-963040</v>
      </c>
      <c r="S45" s="104">
        <f>+R45+S42+S43+S44+S83</f>
        <v>-963040</v>
      </c>
      <c r="T45" s="104">
        <f>+S45+T42+T43+T44+T83</f>
        <v>-963040</v>
      </c>
      <c r="U45" s="104">
        <f>+T45</f>
        <v>-963040</v>
      </c>
      <c r="V45" s="104">
        <f>+U45</f>
        <v>-963040</v>
      </c>
      <c r="W45" s="104">
        <f>+W83+W42+W43+W44</f>
        <v>-145133639</v>
      </c>
      <c r="X45" s="104">
        <f>+V45-W45</f>
        <v>144170599</v>
      </c>
      <c r="Y45" s="105">
        <f>+IF(W45&lt;&gt;0,+(X45/W45)*100,0)</f>
        <v>-99.33644604611615</v>
      </c>
      <c r="Z45" s="106">
        <v>-193511459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48006000</v>
      </c>
      <c r="E68" s="20">
        <v>46850300</v>
      </c>
      <c r="F68" s="20">
        <v>7273079</v>
      </c>
      <c r="G68" s="20">
        <v>6558703</v>
      </c>
      <c r="H68" s="20">
        <v>6558697</v>
      </c>
      <c r="I68" s="20">
        <v>20390479</v>
      </c>
      <c r="J68" s="20">
        <v>6559388</v>
      </c>
      <c r="K68" s="20">
        <v>-11180</v>
      </c>
      <c r="L68" s="20">
        <v>6738847</v>
      </c>
      <c r="M68" s="20">
        <v>13287055</v>
      </c>
      <c r="N68" s="20">
        <v>6745497</v>
      </c>
      <c r="O68" s="20">
        <v>6747110</v>
      </c>
      <c r="P68" s="20">
        <v>6731736</v>
      </c>
      <c r="Q68" s="20">
        <v>20224343</v>
      </c>
      <c r="R68" s="20">
        <v>0</v>
      </c>
      <c r="S68" s="20">
        <v>0</v>
      </c>
      <c r="T68" s="20">
        <v>0</v>
      </c>
      <c r="U68" s="20">
        <v>0</v>
      </c>
      <c r="V68" s="20">
        <v>53901877</v>
      </c>
      <c r="W68" s="20">
        <v>35137724</v>
      </c>
      <c r="X68" s="20">
        <v>0</v>
      </c>
      <c r="Y68" s="19">
        <v>0</v>
      </c>
      <c r="Z68" s="22">
        <v>46850300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39156000</v>
      </c>
      <c r="E70" s="20">
        <v>26309948</v>
      </c>
      <c r="F70" s="20">
        <v>2014995</v>
      </c>
      <c r="G70" s="20">
        <v>1839964</v>
      </c>
      <c r="H70" s="20">
        <v>390099</v>
      </c>
      <c r="I70" s="20">
        <v>4245058</v>
      </c>
      <c r="J70" s="20">
        <v>3031998</v>
      </c>
      <c r="K70" s="20">
        <v>5302</v>
      </c>
      <c r="L70" s="20">
        <v>1609256</v>
      </c>
      <c r="M70" s="20">
        <v>4646556</v>
      </c>
      <c r="N70" s="20">
        <v>1481393</v>
      </c>
      <c r="O70" s="20">
        <v>2718755</v>
      </c>
      <c r="P70" s="20">
        <v>2742283</v>
      </c>
      <c r="Q70" s="20">
        <v>6942431</v>
      </c>
      <c r="R70" s="20">
        <v>0</v>
      </c>
      <c r="S70" s="20">
        <v>0</v>
      </c>
      <c r="T70" s="20">
        <v>0</v>
      </c>
      <c r="U70" s="20">
        <v>0</v>
      </c>
      <c r="V70" s="20">
        <v>15834045</v>
      </c>
      <c r="W70" s="20">
        <v>19732460</v>
      </c>
      <c r="X70" s="20">
        <v>0</v>
      </c>
      <c r="Y70" s="19">
        <v>0</v>
      </c>
      <c r="Z70" s="22">
        <v>26309948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42255000</v>
      </c>
      <c r="E71" s="20">
        <v>40582162</v>
      </c>
      <c r="F71" s="20">
        <v>4127816</v>
      </c>
      <c r="G71" s="20">
        <v>4367409</v>
      </c>
      <c r="H71" s="20">
        <v>3826745</v>
      </c>
      <c r="I71" s="20">
        <v>12321970</v>
      </c>
      <c r="J71" s="20">
        <v>4853718</v>
      </c>
      <c r="K71" s="20">
        <v>-919</v>
      </c>
      <c r="L71" s="20">
        <v>4269228</v>
      </c>
      <c r="M71" s="20">
        <v>9122027</v>
      </c>
      <c r="N71" s="20">
        <v>4426639</v>
      </c>
      <c r="O71" s="20">
        <v>4128239</v>
      </c>
      <c r="P71" s="20">
        <v>4576950</v>
      </c>
      <c r="Q71" s="20">
        <v>13131828</v>
      </c>
      <c r="R71" s="20">
        <v>0</v>
      </c>
      <c r="S71" s="20">
        <v>0</v>
      </c>
      <c r="T71" s="20">
        <v>0</v>
      </c>
      <c r="U71" s="20">
        <v>0</v>
      </c>
      <c r="V71" s="20">
        <v>34575825</v>
      </c>
      <c r="W71" s="20">
        <v>30436621</v>
      </c>
      <c r="X71" s="20">
        <v>0</v>
      </c>
      <c r="Y71" s="19">
        <v>0</v>
      </c>
      <c r="Z71" s="22">
        <v>40582162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24479000</v>
      </c>
      <c r="E72" s="20">
        <v>26336298</v>
      </c>
      <c r="F72" s="20">
        <v>2249621</v>
      </c>
      <c r="G72" s="20">
        <v>2249596</v>
      </c>
      <c r="H72" s="20">
        <v>129</v>
      </c>
      <c r="I72" s="20">
        <v>4499346</v>
      </c>
      <c r="J72" s="20">
        <v>2250710</v>
      </c>
      <c r="K72" s="20">
        <v>1478</v>
      </c>
      <c r="L72" s="20">
        <v>2265731</v>
      </c>
      <c r="M72" s="20">
        <v>4517919</v>
      </c>
      <c r="N72" s="20">
        <v>2261489</v>
      </c>
      <c r="O72" s="20">
        <v>2262047</v>
      </c>
      <c r="P72" s="20">
        <v>2273142</v>
      </c>
      <c r="Q72" s="20">
        <v>6796678</v>
      </c>
      <c r="R72" s="20">
        <v>0</v>
      </c>
      <c r="S72" s="20">
        <v>0</v>
      </c>
      <c r="T72" s="20">
        <v>0</v>
      </c>
      <c r="U72" s="20">
        <v>0</v>
      </c>
      <c r="V72" s="20">
        <v>15813943</v>
      </c>
      <c r="W72" s="20">
        <v>19752222</v>
      </c>
      <c r="X72" s="20">
        <v>0</v>
      </c>
      <c r="Y72" s="19">
        <v>0</v>
      </c>
      <c r="Z72" s="22">
        <v>26336298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15828000</v>
      </c>
      <c r="E73" s="20">
        <v>27773852</v>
      </c>
      <c r="F73" s="20">
        <v>1274776</v>
      </c>
      <c r="G73" s="20">
        <v>1275726</v>
      </c>
      <c r="H73" s="20">
        <v>6376</v>
      </c>
      <c r="I73" s="20">
        <v>2556878</v>
      </c>
      <c r="J73" s="20">
        <v>1276279</v>
      </c>
      <c r="K73" s="20">
        <v>5136</v>
      </c>
      <c r="L73" s="20">
        <v>1370773</v>
      </c>
      <c r="M73" s="20">
        <v>2652188</v>
      </c>
      <c r="N73" s="20">
        <v>1344104</v>
      </c>
      <c r="O73" s="20">
        <v>1343112</v>
      </c>
      <c r="P73" s="20">
        <v>1348832</v>
      </c>
      <c r="Q73" s="20">
        <v>4036048</v>
      </c>
      <c r="R73" s="20">
        <v>0</v>
      </c>
      <c r="S73" s="20">
        <v>0</v>
      </c>
      <c r="T73" s="20">
        <v>0</v>
      </c>
      <c r="U73" s="20">
        <v>0</v>
      </c>
      <c r="V73" s="20">
        <v>9245114</v>
      </c>
      <c r="W73" s="20">
        <v>20830391</v>
      </c>
      <c r="X73" s="20">
        <v>0</v>
      </c>
      <c r="Y73" s="19">
        <v>0</v>
      </c>
      <c r="Z73" s="22">
        <v>27773852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5448000</v>
      </c>
      <c r="E75" s="29">
        <v>5279486</v>
      </c>
      <c r="F75" s="29">
        <v>1798004</v>
      </c>
      <c r="G75" s="29">
        <v>0</v>
      </c>
      <c r="H75" s="29">
        <v>-52746</v>
      </c>
      <c r="I75" s="29">
        <v>1745258</v>
      </c>
      <c r="J75" s="29">
        <v>0</v>
      </c>
      <c r="K75" s="29">
        <v>0</v>
      </c>
      <c r="L75" s="29">
        <v>-7775</v>
      </c>
      <c r="M75" s="29">
        <v>-7775</v>
      </c>
      <c r="N75" s="29">
        <v>-14817</v>
      </c>
      <c r="O75" s="29">
        <v>-367</v>
      </c>
      <c r="P75" s="29">
        <v>0</v>
      </c>
      <c r="Q75" s="29">
        <v>-15184</v>
      </c>
      <c r="R75" s="29">
        <v>0</v>
      </c>
      <c r="S75" s="29">
        <v>0</v>
      </c>
      <c r="T75" s="29">
        <v>0</v>
      </c>
      <c r="U75" s="29">
        <v>0</v>
      </c>
      <c r="V75" s="29">
        <v>1722299</v>
      </c>
      <c r="W75" s="29">
        <v>3959615</v>
      </c>
      <c r="X75" s="29">
        <v>0</v>
      </c>
      <c r="Y75" s="28">
        <v>0</v>
      </c>
      <c r="Z75" s="30">
        <v>5279486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-114601</v>
      </c>
      <c r="C5" s="18">
        <v>0</v>
      </c>
      <c r="D5" s="58">
        <v>-8026293</v>
      </c>
      <c r="E5" s="59">
        <v>5374763</v>
      </c>
      <c r="F5" s="59">
        <v>7937415</v>
      </c>
      <c r="G5" s="59">
        <v>0</v>
      </c>
      <c r="H5" s="59">
        <v>-101072</v>
      </c>
      <c r="I5" s="59">
        <v>7836343</v>
      </c>
      <c r="J5" s="59">
        <v>-3903</v>
      </c>
      <c r="K5" s="59">
        <v>0</v>
      </c>
      <c r="L5" s="59">
        <v>-1409</v>
      </c>
      <c r="M5" s="59">
        <v>-5312</v>
      </c>
      <c r="N5" s="59">
        <v>-1681</v>
      </c>
      <c r="O5" s="59">
        <v>1101</v>
      </c>
      <c r="P5" s="59">
        <v>12003</v>
      </c>
      <c r="Q5" s="59">
        <v>11423</v>
      </c>
      <c r="R5" s="59">
        <v>0</v>
      </c>
      <c r="S5" s="59">
        <v>0</v>
      </c>
      <c r="T5" s="59">
        <v>0</v>
      </c>
      <c r="U5" s="59">
        <v>0</v>
      </c>
      <c r="V5" s="59">
        <v>7842454</v>
      </c>
      <c r="W5" s="59">
        <v>4031072</v>
      </c>
      <c r="X5" s="59">
        <v>3811382</v>
      </c>
      <c r="Y5" s="60">
        <v>94.55</v>
      </c>
      <c r="Z5" s="61">
        <v>5374763</v>
      </c>
    </row>
    <row r="6" spans="1:26" ht="12.75">
      <c r="A6" s="57" t="s">
        <v>32</v>
      </c>
      <c r="B6" s="18">
        <v>3922626</v>
      </c>
      <c r="C6" s="18">
        <v>0</v>
      </c>
      <c r="D6" s="58">
        <v>-58644388</v>
      </c>
      <c r="E6" s="59">
        <v>44274369</v>
      </c>
      <c r="F6" s="59">
        <v>4314999</v>
      </c>
      <c r="G6" s="59">
        <v>41083</v>
      </c>
      <c r="H6" s="59">
        <v>8530080</v>
      </c>
      <c r="I6" s="59">
        <v>12886162</v>
      </c>
      <c r="J6" s="59">
        <v>8278448</v>
      </c>
      <c r="K6" s="59">
        <v>33049</v>
      </c>
      <c r="L6" s="59">
        <v>3837807</v>
      </c>
      <c r="M6" s="59">
        <v>12149304</v>
      </c>
      <c r="N6" s="59">
        <v>4133953</v>
      </c>
      <c r="O6" s="59">
        <v>3720886</v>
      </c>
      <c r="P6" s="59">
        <v>3777067</v>
      </c>
      <c r="Q6" s="59">
        <v>11631906</v>
      </c>
      <c r="R6" s="59">
        <v>0</v>
      </c>
      <c r="S6" s="59">
        <v>0</v>
      </c>
      <c r="T6" s="59">
        <v>0</v>
      </c>
      <c r="U6" s="59">
        <v>0</v>
      </c>
      <c r="V6" s="59">
        <v>36667372</v>
      </c>
      <c r="W6" s="59">
        <v>33205770</v>
      </c>
      <c r="X6" s="59">
        <v>3461602</v>
      </c>
      <c r="Y6" s="60">
        <v>10.42</v>
      </c>
      <c r="Z6" s="61">
        <v>44274369</v>
      </c>
    </row>
    <row r="7" spans="1:26" ht="12.75">
      <c r="A7" s="57" t="s">
        <v>33</v>
      </c>
      <c r="B7" s="18">
        <v>2603</v>
      </c>
      <c r="C7" s="18">
        <v>0</v>
      </c>
      <c r="D7" s="58">
        <v>-749952</v>
      </c>
      <c r="E7" s="59">
        <v>738627</v>
      </c>
      <c r="F7" s="59">
        <v>956</v>
      </c>
      <c r="G7" s="59">
        <v>9250</v>
      </c>
      <c r="H7" s="59">
        <v>2646</v>
      </c>
      <c r="I7" s="59">
        <v>12852</v>
      </c>
      <c r="J7" s="59">
        <v>19513</v>
      </c>
      <c r="K7" s="59">
        <v>1069</v>
      </c>
      <c r="L7" s="59">
        <v>20169</v>
      </c>
      <c r="M7" s="59">
        <v>40751</v>
      </c>
      <c r="N7" s="59">
        <v>18071</v>
      </c>
      <c r="O7" s="59">
        <v>17593</v>
      </c>
      <c r="P7" s="59">
        <v>17093</v>
      </c>
      <c r="Q7" s="59">
        <v>52757</v>
      </c>
      <c r="R7" s="59">
        <v>0</v>
      </c>
      <c r="S7" s="59">
        <v>0</v>
      </c>
      <c r="T7" s="59">
        <v>0</v>
      </c>
      <c r="U7" s="59">
        <v>0</v>
      </c>
      <c r="V7" s="59">
        <v>106360</v>
      </c>
      <c r="W7" s="59">
        <v>553971</v>
      </c>
      <c r="X7" s="59">
        <v>-447611</v>
      </c>
      <c r="Y7" s="60">
        <v>-80.8</v>
      </c>
      <c r="Z7" s="61">
        <v>738627</v>
      </c>
    </row>
    <row r="8" spans="1:26" ht="12.75">
      <c r="A8" s="57" t="s">
        <v>34</v>
      </c>
      <c r="B8" s="18">
        <v>0</v>
      </c>
      <c r="C8" s="18">
        <v>0</v>
      </c>
      <c r="D8" s="58">
        <v>-123960648</v>
      </c>
      <c r="E8" s="59">
        <v>60960649</v>
      </c>
      <c r="F8" s="59">
        <v>19110519</v>
      </c>
      <c r="G8" s="59">
        <v>285000</v>
      </c>
      <c r="H8" s="59">
        <v>2434949</v>
      </c>
      <c r="I8" s="59">
        <v>21830468</v>
      </c>
      <c r="J8" s="59">
        <v>2210943</v>
      </c>
      <c r="K8" s="59">
        <v>0</v>
      </c>
      <c r="L8" s="59">
        <v>2000567</v>
      </c>
      <c r="M8" s="59">
        <v>4211510</v>
      </c>
      <c r="N8" s="59">
        <v>0</v>
      </c>
      <c r="O8" s="59">
        <v>0</v>
      </c>
      <c r="P8" s="59">
        <v>13640001</v>
      </c>
      <c r="Q8" s="59">
        <v>13640001</v>
      </c>
      <c r="R8" s="59">
        <v>0</v>
      </c>
      <c r="S8" s="59">
        <v>0</v>
      </c>
      <c r="T8" s="59">
        <v>0</v>
      </c>
      <c r="U8" s="59">
        <v>0</v>
      </c>
      <c r="V8" s="59">
        <v>39681979</v>
      </c>
      <c r="W8" s="59">
        <v>45720490</v>
      </c>
      <c r="X8" s="59">
        <v>-6038511</v>
      </c>
      <c r="Y8" s="60">
        <v>-13.21</v>
      </c>
      <c r="Z8" s="61">
        <v>60960649</v>
      </c>
    </row>
    <row r="9" spans="1:26" ht="12.75">
      <c r="A9" s="57" t="s">
        <v>35</v>
      </c>
      <c r="B9" s="18">
        <v>1540746</v>
      </c>
      <c r="C9" s="18">
        <v>0</v>
      </c>
      <c r="D9" s="58">
        <v>-17555471</v>
      </c>
      <c r="E9" s="59">
        <v>18882082</v>
      </c>
      <c r="F9" s="59">
        <v>1534578</v>
      </c>
      <c r="G9" s="59">
        <v>43119</v>
      </c>
      <c r="H9" s="59">
        <v>3094037</v>
      </c>
      <c r="I9" s="59">
        <v>4671734</v>
      </c>
      <c r="J9" s="59">
        <v>3269149</v>
      </c>
      <c r="K9" s="59">
        <v>298575</v>
      </c>
      <c r="L9" s="59">
        <v>1228205</v>
      </c>
      <c r="M9" s="59">
        <v>4795929</v>
      </c>
      <c r="N9" s="59">
        <v>1666500</v>
      </c>
      <c r="O9" s="59">
        <v>1754546</v>
      </c>
      <c r="P9" s="59">
        <v>1591867</v>
      </c>
      <c r="Q9" s="59">
        <v>5012913</v>
      </c>
      <c r="R9" s="59">
        <v>0</v>
      </c>
      <c r="S9" s="59">
        <v>0</v>
      </c>
      <c r="T9" s="59">
        <v>0</v>
      </c>
      <c r="U9" s="59">
        <v>0</v>
      </c>
      <c r="V9" s="59">
        <v>14480576</v>
      </c>
      <c r="W9" s="59">
        <v>14161555</v>
      </c>
      <c r="X9" s="59">
        <v>319021</v>
      </c>
      <c r="Y9" s="60">
        <v>2.25</v>
      </c>
      <c r="Z9" s="61">
        <v>18882082</v>
      </c>
    </row>
    <row r="10" spans="1:26" ht="20.25">
      <c r="A10" s="62" t="s">
        <v>105</v>
      </c>
      <c r="B10" s="63">
        <f>SUM(B5:B9)</f>
        <v>5351374</v>
      </c>
      <c r="C10" s="63">
        <f>SUM(C5:C9)</f>
        <v>0</v>
      </c>
      <c r="D10" s="64">
        <f aca="true" t="shared" si="0" ref="D10:Z10">SUM(D5:D9)</f>
        <v>-208936752</v>
      </c>
      <c r="E10" s="65">
        <f t="shared" si="0"/>
        <v>130230490</v>
      </c>
      <c r="F10" s="65">
        <f t="shared" si="0"/>
        <v>32898467</v>
      </c>
      <c r="G10" s="65">
        <f t="shared" si="0"/>
        <v>378452</v>
      </c>
      <c r="H10" s="65">
        <f t="shared" si="0"/>
        <v>13960640</v>
      </c>
      <c r="I10" s="65">
        <f t="shared" si="0"/>
        <v>47237559</v>
      </c>
      <c r="J10" s="65">
        <f t="shared" si="0"/>
        <v>13774150</v>
      </c>
      <c r="K10" s="65">
        <f t="shared" si="0"/>
        <v>332693</v>
      </c>
      <c r="L10" s="65">
        <f t="shared" si="0"/>
        <v>7085339</v>
      </c>
      <c r="M10" s="65">
        <f t="shared" si="0"/>
        <v>21192182</v>
      </c>
      <c r="N10" s="65">
        <f t="shared" si="0"/>
        <v>5816843</v>
      </c>
      <c r="O10" s="65">
        <f t="shared" si="0"/>
        <v>5494126</v>
      </c>
      <c r="P10" s="65">
        <f t="shared" si="0"/>
        <v>19038031</v>
      </c>
      <c r="Q10" s="65">
        <f t="shared" si="0"/>
        <v>30349000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98778741</v>
      </c>
      <c r="W10" s="65">
        <f t="shared" si="0"/>
        <v>97672858</v>
      </c>
      <c r="X10" s="65">
        <f t="shared" si="0"/>
        <v>1105883</v>
      </c>
      <c r="Y10" s="66">
        <f>+IF(W10&lt;&gt;0,(X10/W10)*100,0)</f>
        <v>1.132231637984833</v>
      </c>
      <c r="Z10" s="67">
        <f t="shared" si="0"/>
        <v>130230490</v>
      </c>
    </row>
    <row r="11" spans="1:26" ht="12.75">
      <c r="A11" s="57" t="s">
        <v>36</v>
      </c>
      <c r="B11" s="18">
        <v>2361437</v>
      </c>
      <c r="C11" s="18">
        <v>0</v>
      </c>
      <c r="D11" s="58">
        <v>49854184</v>
      </c>
      <c r="E11" s="59">
        <v>44721343</v>
      </c>
      <c r="F11" s="59">
        <v>3737270</v>
      </c>
      <c r="G11" s="59">
        <v>3695685</v>
      </c>
      <c r="H11" s="59">
        <v>3803352</v>
      </c>
      <c r="I11" s="59">
        <v>11236307</v>
      </c>
      <c r="J11" s="59">
        <v>3864859</v>
      </c>
      <c r="K11" s="59">
        <v>110896</v>
      </c>
      <c r="L11" s="59">
        <v>4028049</v>
      </c>
      <c r="M11" s="59">
        <v>8003804</v>
      </c>
      <c r="N11" s="59">
        <v>3539655</v>
      </c>
      <c r="O11" s="59">
        <v>3950832</v>
      </c>
      <c r="P11" s="59">
        <v>3555603</v>
      </c>
      <c r="Q11" s="59">
        <v>11046090</v>
      </c>
      <c r="R11" s="59">
        <v>0</v>
      </c>
      <c r="S11" s="59">
        <v>0</v>
      </c>
      <c r="T11" s="59">
        <v>0</v>
      </c>
      <c r="U11" s="59">
        <v>0</v>
      </c>
      <c r="V11" s="59">
        <v>30286201</v>
      </c>
      <c r="W11" s="59">
        <v>33541048</v>
      </c>
      <c r="X11" s="59">
        <v>-3254847</v>
      </c>
      <c r="Y11" s="60">
        <v>-9.7</v>
      </c>
      <c r="Z11" s="61">
        <v>44721343</v>
      </c>
    </row>
    <row r="12" spans="1:26" ht="12.75">
      <c r="A12" s="57" t="s">
        <v>37</v>
      </c>
      <c r="B12" s="18">
        <v>209211</v>
      </c>
      <c r="C12" s="18">
        <v>0</v>
      </c>
      <c r="D12" s="58">
        <v>3060765</v>
      </c>
      <c r="E12" s="59">
        <v>2847223</v>
      </c>
      <c r="F12" s="59">
        <v>160902</v>
      </c>
      <c r="G12" s="59">
        <v>237602</v>
      </c>
      <c r="H12" s="59">
        <v>237602</v>
      </c>
      <c r="I12" s="59">
        <v>636106</v>
      </c>
      <c r="J12" s="59">
        <v>254118</v>
      </c>
      <c r="K12" s="59">
        <v>0</v>
      </c>
      <c r="L12" s="59">
        <v>212002</v>
      </c>
      <c r="M12" s="59">
        <v>466120</v>
      </c>
      <c r="N12" s="59">
        <v>212003</v>
      </c>
      <c r="O12" s="59">
        <v>211976</v>
      </c>
      <c r="P12" s="59">
        <v>211974</v>
      </c>
      <c r="Q12" s="59">
        <v>635953</v>
      </c>
      <c r="R12" s="59">
        <v>0</v>
      </c>
      <c r="S12" s="59">
        <v>0</v>
      </c>
      <c r="T12" s="59">
        <v>0</v>
      </c>
      <c r="U12" s="59">
        <v>0</v>
      </c>
      <c r="V12" s="59">
        <v>1738179</v>
      </c>
      <c r="W12" s="59">
        <v>2135416</v>
      </c>
      <c r="X12" s="59">
        <v>-397237</v>
      </c>
      <c r="Y12" s="60">
        <v>-18.6</v>
      </c>
      <c r="Z12" s="61">
        <v>2847223</v>
      </c>
    </row>
    <row r="13" spans="1:26" ht="12.75">
      <c r="A13" s="57" t="s">
        <v>106</v>
      </c>
      <c r="B13" s="18">
        <v>0</v>
      </c>
      <c r="C13" s="18">
        <v>0</v>
      </c>
      <c r="D13" s="58">
        <v>2339000</v>
      </c>
      <c r="E13" s="59">
        <v>2339001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1754253</v>
      </c>
      <c r="X13" s="59">
        <v>-1754253</v>
      </c>
      <c r="Y13" s="60">
        <v>-100</v>
      </c>
      <c r="Z13" s="61">
        <v>2339001</v>
      </c>
    </row>
    <row r="14" spans="1:26" ht="12.75">
      <c r="A14" s="57" t="s">
        <v>38</v>
      </c>
      <c r="B14" s="18">
        <v>63695</v>
      </c>
      <c r="C14" s="18">
        <v>0</v>
      </c>
      <c r="D14" s="58">
        <v>550000</v>
      </c>
      <c r="E14" s="59">
        <v>0</v>
      </c>
      <c r="F14" s="59">
        <v>8733</v>
      </c>
      <c r="G14" s="59">
        <v>9117</v>
      </c>
      <c r="H14" s="59">
        <v>92492</v>
      </c>
      <c r="I14" s="59">
        <v>110342</v>
      </c>
      <c r="J14" s="59">
        <v>9818</v>
      </c>
      <c r="K14" s="59">
        <v>8818</v>
      </c>
      <c r="L14" s="59">
        <v>47488</v>
      </c>
      <c r="M14" s="59">
        <v>66124</v>
      </c>
      <c r="N14" s="59">
        <v>46859</v>
      </c>
      <c r="O14" s="59">
        <v>46199</v>
      </c>
      <c r="P14" s="59">
        <v>9299</v>
      </c>
      <c r="Q14" s="59">
        <v>102357</v>
      </c>
      <c r="R14" s="59">
        <v>0</v>
      </c>
      <c r="S14" s="59">
        <v>0</v>
      </c>
      <c r="T14" s="59">
        <v>0</v>
      </c>
      <c r="U14" s="59">
        <v>0</v>
      </c>
      <c r="V14" s="59">
        <v>278823</v>
      </c>
      <c r="W14" s="59">
        <v>0</v>
      </c>
      <c r="X14" s="59">
        <v>278823</v>
      </c>
      <c r="Y14" s="60">
        <v>0</v>
      </c>
      <c r="Z14" s="61">
        <v>0</v>
      </c>
    </row>
    <row r="15" spans="1:26" ht="12.75">
      <c r="A15" s="57" t="s">
        <v>39</v>
      </c>
      <c r="B15" s="18">
        <v>22371</v>
      </c>
      <c r="C15" s="18">
        <v>0</v>
      </c>
      <c r="D15" s="58">
        <v>29299100</v>
      </c>
      <c r="E15" s="59">
        <v>45552600</v>
      </c>
      <c r="F15" s="59">
        <v>81489</v>
      </c>
      <c r="G15" s="59">
        <v>415091</v>
      </c>
      <c r="H15" s="59">
        <v>723912</v>
      </c>
      <c r="I15" s="59">
        <v>1220492</v>
      </c>
      <c r="J15" s="59">
        <v>843773</v>
      </c>
      <c r="K15" s="59">
        <v>319012</v>
      </c>
      <c r="L15" s="59">
        <v>877307</v>
      </c>
      <c r="M15" s="59">
        <v>2040092</v>
      </c>
      <c r="N15" s="59">
        <v>-683345</v>
      </c>
      <c r="O15" s="59">
        <v>4510806</v>
      </c>
      <c r="P15" s="59">
        <v>3140860</v>
      </c>
      <c r="Q15" s="59">
        <v>6968321</v>
      </c>
      <c r="R15" s="59">
        <v>0</v>
      </c>
      <c r="S15" s="59">
        <v>0</v>
      </c>
      <c r="T15" s="59">
        <v>0</v>
      </c>
      <c r="U15" s="59">
        <v>0</v>
      </c>
      <c r="V15" s="59">
        <v>10228905</v>
      </c>
      <c r="W15" s="59">
        <v>34164447</v>
      </c>
      <c r="X15" s="59">
        <v>-23935542</v>
      </c>
      <c r="Y15" s="60">
        <v>-70.06</v>
      </c>
      <c r="Z15" s="61">
        <v>45552600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3010031</v>
      </c>
      <c r="C17" s="18">
        <v>0</v>
      </c>
      <c r="D17" s="58">
        <v>37061999</v>
      </c>
      <c r="E17" s="59">
        <v>53078120</v>
      </c>
      <c r="F17" s="59">
        <v>2878279</v>
      </c>
      <c r="G17" s="59">
        <v>3517578</v>
      </c>
      <c r="H17" s="59">
        <v>2041819</v>
      </c>
      <c r="I17" s="59">
        <v>8437676</v>
      </c>
      <c r="J17" s="59">
        <v>2243720</v>
      </c>
      <c r="K17" s="59">
        <v>6273935</v>
      </c>
      <c r="L17" s="59">
        <v>6217354</v>
      </c>
      <c r="M17" s="59">
        <v>14735009</v>
      </c>
      <c r="N17" s="59">
        <v>1277143</v>
      </c>
      <c r="O17" s="59">
        <v>4065719</v>
      </c>
      <c r="P17" s="59">
        <v>7199059</v>
      </c>
      <c r="Q17" s="59">
        <v>12541921</v>
      </c>
      <c r="R17" s="59">
        <v>0</v>
      </c>
      <c r="S17" s="59">
        <v>0</v>
      </c>
      <c r="T17" s="59">
        <v>0</v>
      </c>
      <c r="U17" s="59">
        <v>0</v>
      </c>
      <c r="V17" s="59">
        <v>35714606</v>
      </c>
      <c r="W17" s="59">
        <v>39808544</v>
      </c>
      <c r="X17" s="59">
        <v>-4093938</v>
      </c>
      <c r="Y17" s="60">
        <v>-10.28</v>
      </c>
      <c r="Z17" s="61">
        <v>53078120</v>
      </c>
    </row>
    <row r="18" spans="1:26" ht="12.75">
      <c r="A18" s="68" t="s">
        <v>41</v>
      </c>
      <c r="B18" s="69">
        <f>SUM(B11:B17)</f>
        <v>5666745</v>
      </c>
      <c r="C18" s="69">
        <f>SUM(C11:C17)</f>
        <v>0</v>
      </c>
      <c r="D18" s="70">
        <f aca="true" t="shared" si="1" ref="D18:Z18">SUM(D11:D17)</f>
        <v>122165048</v>
      </c>
      <c r="E18" s="71">
        <f t="shared" si="1"/>
        <v>148538287</v>
      </c>
      <c r="F18" s="71">
        <f t="shared" si="1"/>
        <v>6866673</v>
      </c>
      <c r="G18" s="71">
        <f t="shared" si="1"/>
        <v>7875073</v>
      </c>
      <c r="H18" s="71">
        <f t="shared" si="1"/>
        <v>6899177</v>
      </c>
      <c r="I18" s="71">
        <f t="shared" si="1"/>
        <v>21640923</v>
      </c>
      <c r="J18" s="71">
        <f t="shared" si="1"/>
        <v>7216288</v>
      </c>
      <c r="K18" s="71">
        <f t="shared" si="1"/>
        <v>6712661</v>
      </c>
      <c r="L18" s="71">
        <f t="shared" si="1"/>
        <v>11382200</v>
      </c>
      <c r="M18" s="71">
        <f t="shared" si="1"/>
        <v>25311149</v>
      </c>
      <c r="N18" s="71">
        <f t="shared" si="1"/>
        <v>4392315</v>
      </c>
      <c r="O18" s="71">
        <f t="shared" si="1"/>
        <v>12785532</v>
      </c>
      <c r="P18" s="71">
        <f t="shared" si="1"/>
        <v>14116795</v>
      </c>
      <c r="Q18" s="71">
        <f t="shared" si="1"/>
        <v>31294642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78246714</v>
      </c>
      <c r="W18" s="71">
        <f t="shared" si="1"/>
        <v>111403708</v>
      </c>
      <c r="X18" s="71">
        <f t="shared" si="1"/>
        <v>-33156994</v>
      </c>
      <c r="Y18" s="66">
        <f>+IF(W18&lt;&gt;0,(X18/W18)*100,0)</f>
        <v>-29.762917765717457</v>
      </c>
      <c r="Z18" s="72">
        <f t="shared" si="1"/>
        <v>148538287</v>
      </c>
    </row>
    <row r="19" spans="1:26" ht="12.75">
      <c r="A19" s="68" t="s">
        <v>42</v>
      </c>
      <c r="B19" s="73">
        <f>+B10-B18</f>
        <v>-315371</v>
      </c>
      <c r="C19" s="73">
        <f>+C10-C18</f>
        <v>0</v>
      </c>
      <c r="D19" s="74">
        <f aca="true" t="shared" si="2" ref="D19:Z19">+D10-D18</f>
        <v>-331101800</v>
      </c>
      <c r="E19" s="75">
        <f t="shared" si="2"/>
        <v>-18307797</v>
      </c>
      <c r="F19" s="75">
        <f t="shared" si="2"/>
        <v>26031794</v>
      </c>
      <c r="G19" s="75">
        <f t="shared" si="2"/>
        <v>-7496621</v>
      </c>
      <c r="H19" s="75">
        <f t="shared" si="2"/>
        <v>7061463</v>
      </c>
      <c r="I19" s="75">
        <f t="shared" si="2"/>
        <v>25596636</v>
      </c>
      <c r="J19" s="75">
        <f t="shared" si="2"/>
        <v>6557862</v>
      </c>
      <c r="K19" s="75">
        <f t="shared" si="2"/>
        <v>-6379968</v>
      </c>
      <c r="L19" s="75">
        <f t="shared" si="2"/>
        <v>-4296861</v>
      </c>
      <c r="M19" s="75">
        <f t="shared" si="2"/>
        <v>-4118967</v>
      </c>
      <c r="N19" s="75">
        <f t="shared" si="2"/>
        <v>1424528</v>
      </c>
      <c r="O19" s="75">
        <f t="shared" si="2"/>
        <v>-7291406</v>
      </c>
      <c r="P19" s="75">
        <f t="shared" si="2"/>
        <v>4921236</v>
      </c>
      <c r="Q19" s="75">
        <f t="shared" si="2"/>
        <v>-945642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20532027</v>
      </c>
      <c r="W19" s="75">
        <f>IF(E10=E18,0,W10-W18)</f>
        <v>-13730850</v>
      </c>
      <c r="X19" s="75">
        <f t="shared" si="2"/>
        <v>34262877</v>
      </c>
      <c r="Y19" s="76">
        <f>+IF(W19&lt;&gt;0,(X19/W19)*100,0)</f>
        <v>-249.5320901473689</v>
      </c>
      <c r="Z19" s="77">
        <f t="shared" si="2"/>
        <v>-18307797</v>
      </c>
    </row>
    <row r="20" spans="1:26" ht="20.25">
      <c r="A20" s="78" t="s">
        <v>43</v>
      </c>
      <c r="B20" s="79">
        <v>0</v>
      </c>
      <c r="C20" s="79">
        <v>0</v>
      </c>
      <c r="D20" s="80">
        <v>-152225350</v>
      </c>
      <c r="E20" s="81">
        <v>217225350</v>
      </c>
      <c r="F20" s="81">
        <v>0</v>
      </c>
      <c r="G20" s="81">
        <v>0</v>
      </c>
      <c r="H20" s="81">
        <v>0</v>
      </c>
      <c r="I20" s="81">
        <v>0</v>
      </c>
      <c r="J20" s="81">
        <v>4938874</v>
      </c>
      <c r="K20" s="81">
        <v>0</v>
      </c>
      <c r="L20" s="81">
        <v>0</v>
      </c>
      <c r="M20" s="81">
        <v>4938874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4938874</v>
      </c>
      <c r="W20" s="81">
        <v>162919008</v>
      </c>
      <c r="X20" s="81">
        <v>-157980134</v>
      </c>
      <c r="Y20" s="82">
        <v>-96.97</v>
      </c>
      <c r="Z20" s="83">
        <v>217225350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-315371</v>
      </c>
      <c r="C22" s="91">
        <f>SUM(C19:C21)</f>
        <v>0</v>
      </c>
      <c r="D22" s="92">
        <f aca="true" t="shared" si="3" ref="D22:Z22">SUM(D19:D21)</f>
        <v>-483327150</v>
      </c>
      <c r="E22" s="93">
        <f t="shared" si="3"/>
        <v>198917553</v>
      </c>
      <c r="F22" s="93">
        <f t="shared" si="3"/>
        <v>26031794</v>
      </c>
      <c r="G22" s="93">
        <f t="shared" si="3"/>
        <v>-7496621</v>
      </c>
      <c r="H22" s="93">
        <f t="shared" si="3"/>
        <v>7061463</v>
      </c>
      <c r="I22" s="93">
        <f t="shared" si="3"/>
        <v>25596636</v>
      </c>
      <c r="J22" s="93">
        <f t="shared" si="3"/>
        <v>11496736</v>
      </c>
      <c r="K22" s="93">
        <f t="shared" si="3"/>
        <v>-6379968</v>
      </c>
      <c r="L22" s="93">
        <f t="shared" si="3"/>
        <v>-4296861</v>
      </c>
      <c r="M22" s="93">
        <f t="shared" si="3"/>
        <v>819907</v>
      </c>
      <c r="N22" s="93">
        <f t="shared" si="3"/>
        <v>1424528</v>
      </c>
      <c r="O22" s="93">
        <f t="shared" si="3"/>
        <v>-7291406</v>
      </c>
      <c r="P22" s="93">
        <f t="shared" si="3"/>
        <v>4921236</v>
      </c>
      <c r="Q22" s="93">
        <f t="shared" si="3"/>
        <v>-945642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25470901</v>
      </c>
      <c r="W22" s="93">
        <f t="shared" si="3"/>
        <v>149188158</v>
      </c>
      <c r="X22" s="93">
        <f t="shared" si="3"/>
        <v>-123717257</v>
      </c>
      <c r="Y22" s="94">
        <f>+IF(W22&lt;&gt;0,(X22/W22)*100,0)</f>
        <v>-82.9269954522798</v>
      </c>
      <c r="Z22" s="95">
        <f t="shared" si="3"/>
        <v>198917553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-315371</v>
      </c>
      <c r="C24" s="73">
        <f>SUM(C22:C23)</f>
        <v>0</v>
      </c>
      <c r="D24" s="74">
        <f aca="true" t="shared" si="4" ref="D24:Z24">SUM(D22:D23)</f>
        <v>-483327150</v>
      </c>
      <c r="E24" s="75">
        <f t="shared" si="4"/>
        <v>198917553</v>
      </c>
      <c r="F24" s="75">
        <f t="shared" si="4"/>
        <v>26031794</v>
      </c>
      <c r="G24" s="75">
        <f t="shared" si="4"/>
        <v>-7496621</v>
      </c>
      <c r="H24" s="75">
        <f t="shared" si="4"/>
        <v>7061463</v>
      </c>
      <c r="I24" s="75">
        <f t="shared" si="4"/>
        <v>25596636</v>
      </c>
      <c r="J24" s="75">
        <f t="shared" si="4"/>
        <v>11496736</v>
      </c>
      <c r="K24" s="75">
        <f t="shared" si="4"/>
        <v>-6379968</v>
      </c>
      <c r="L24" s="75">
        <f t="shared" si="4"/>
        <v>-4296861</v>
      </c>
      <c r="M24" s="75">
        <f t="shared" si="4"/>
        <v>819907</v>
      </c>
      <c r="N24" s="75">
        <f t="shared" si="4"/>
        <v>1424528</v>
      </c>
      <c r="O24" s="75">
        <f t="shared" si="4"/>
        <v>-7291406</v>
      </c>
      <c r="P24" s="75">
        <f t="shared" si="4"/>
        <v>4921236</v>
      </c>
      <c r="Q24" s="75">
        <f t="shared" si="4"/>
        <v>-945642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25470901</v>
      </c>
      <c r="W24" s="75">
        <f t="shared" si="4"/>
        <v>149188158</v>
      </c>
      <c r="X24" s="75">
        <f t="shared" si="4"/>
        <v>-123717257</v>
      </c>
      <c r="Y24" s="76">
        <f>+IF(W24&lt;&gt;0,(X24/W24)*100,0)</f>
        <v>-82.9269954522798</v>
      </c>
      <c r="Z24" s="77">
        <f t="shared" si="4"/>
        <v>198917553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4159914</v>
      </c>
      <c r="C27" s="21">
        <v>0</v>
      </c>
      <c r="D27" s="103">
        <v>217925350</v>
      </c>
      <c r="E27" s="104">
        <v>217225350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3243731</v>
      </c>
      <c r="M27" s="104">
        <v>3243731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3243731</v>
      </c>
      <c r="W27" s="104">
        <v>162919011</v>
      </c>
      <c r="X27" s="104">
        <v>-159675280</v>
      </c>
      <c r="Y27" s="105">
        <v>-98.01</v>
      </c>
      <c r="Z27" s="106">
        <v>217225350</v>
      </c>
    </row>
    <row r="28" spans="1:26" ht="12.75">
      <c r="A28" s="107" t="s">
        <v>47</v>
      </c>
      <c r="B28" s="18">
        <v>4159914</v>
      </c>
      <c r="C28" s="18">
        <v>0</v>
      </c>
      <c r="D28" s="58">
        <v>201746316</v>
      </c>
      <c r="E28" s="59">
        <v>202243985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3243731</v>
      </c>
      <c r="M28" s="59">
        <v>3243731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3243731</v>
      </c>
      <c r="W28" s="59">
        <v>151682987</v>
      </c>
      <c r="X28" s="59">
        <v>-148439256</v>
      </c>
      <c r="Y28" s="60">
        <v>-97.86</v>
      </c>
      <c r="Z28" s="61">
        <v>202243985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4159914</v>
      </c>
      <c r="C32" s="21">
        <f>SUM(C28:C31)</f>
        <v>0</v>
      </c>
      <c r="D32" s="103">
        <f aca="true" t="shared" si="5" ref="D32:Z32">SUM(D28:D31)</f>
        <v>201746316</v>
      </c>
      <c r="E32" s="104">
        <f t="shared" si="5"/>
        <v>202243985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3243731</v>
      </c>
      <c r="M32" s="104">
        <f t="shared" si="5"/>
        <v>3243731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3243731</v>
      </c>
      <c r="W32" s="104">
        <f t="shared" si="5"/>
        <v>151682987</v>
      </c>
      <c r="X32" s="104">
        <f t="shared" si="5"/>
        <v>-148439256</v>
      </c>
      <c r="Y32" s="105">
        <f>+IF(W32&lt;&gt;0,(X32/W32)*100,0)</f>
        <v>-97.86150637974977</v>
      </c>
      <c r="Z32" s="106">
        <f t="shared" si="5"/>
        <v>202243985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-9254963</v>
      </c>
      <c r="C35" s="18">
        <v>0</v>
      </c>
      <c r="D35" s="58">
        <v>552</v>
      </c>
      <c r="E35" s="59">
        <v>48705634</v>
      </c>
      <c r="F35" s="59">
        <v>21209619</v>
      </c>
      <c r="G35" s="59">
        <v>-7478822</v>
      </c>
      <c r="H35" s="59">
        <v>6365002</v>
      </c>
      <c r="I35" s="59">
        <v>20095799</v>
      </c>
      <c r="J35" s="59">
        <v>10441820</v>
      </c>
      <c r="K35" s="59">
        <v>-2272464</v>
      </c>
      <c r="L35" s="59">
        <v>-27665884</v>
      </c>
      <c r="M35" s="59">
        <v>-19496528</v>
      </c>
      <c r="N35" s="59">
        <v>14484256</v>
      </c>
      <c r="O35" s="59">
        <v>-9089359</v>
      </c>
      <c r="P35" s="59">
        <v>4494114</v>
      </c>
      <c r="Q35" s="59">
        <v>9889011</v>
      </c>
      <c r="R35" s="59">
        <v>0</v>
      </c>
      <c r="S35" s="59">
        <v>0</v>
      </c>
      <c r="T35" s="59">
        <v>0</v>
      </c>
      <c r="U35" s="59">
        <v>0</v>
      </c>
      <c r="V35" s="59">
        <v>10488282</v>
      </c>
      <c r="W35" s="59">
        <v>36529219</v>
      </c>
      <c r="X35" s="59">
        <v>-26040937</v>
      </c>
      <c r="Y35" s="60">
        <v>-71.29</v>
      </c>
      <c r="Z35" s="61">
        <v>48705634</v>
      </c>
    </row>
    <row r="36" spans="1:26" ht="12.75">
      <c r="A36" s="57" t="s">
        <v>53</v>
      </c>
      <c r="B36" s="18">
        <v>4159914</v>
      </c>
      <c r="C36" s="18">
        <v>0</v>
      </c>
      <c r="D36" s="58">
        <v>217925350</v>
      </c>
      <c r="E36" s="59">
        <v>822252880</v>
      </c>
      <c r="F36" s="59">
        <v>0</v>
      </c>
      <c r="G36" s="59">
        <v>0</v>
      </c>
      <c r="H36" s="59">
        <v>0</v>
      </c>
      <c r="I36" s="59">
        <v>0</v>
      </c>
      <c r="J36" s="59">
        <v>4294673</v>
      </c>
      <c r="K36" s="59">
        <v>0</v>
      </c>
      <c r="L36" s="59">
        <v>23397134</v>
      </c>
      <c r="M36" s="59">
        <v>27691807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27691807</v>
      </c>
      <c r="W36" s="59">
        <v>616689658</v>
      </c>
      <c r="X36" s="59">
        <v>-588997851</v>
      </c>
      <c r="Y36" s="60">
        <v>-95.51</v>
      </c>
      <c r="Z36" s="61">
        <v>822252880</v>
      </c>
    </row>
    <row r="37" spans="1:26" ht="12.75">
      <c r="A37" s="57" t="s">
        <v>54</v>
      </c>
      <c r="B37" s="18">
        <v>16904</v>
      </c>
      <c r="C37" s="18">
        <v>0</v>
      </c>
      <c r="D37" s="58">
        <v>0</v>
      </c>
      <c r="E37" s="59">
        <v>149213488</v>
      </c>
      <c r="F37" s="59">
        <v>-4822175</v>
      </c>
      <c r="G37" s="59">
        <v>17799</v>
      </c>
      <c r="H37" s="59">
        <v>-690758</v>
      </c>
      <c r="I37" s="59">
        <v>-5495134</v>
      </c>
      <c r="J37" s="59">
        <v>3241698</v>
      </c>
      <c r="K37" s="59">
        <v>4107504</v>
      </c>
      <c r="L37" s="59">
        <v>28111</v>
      </c>
      <c r="M37" s="59">
        <v>7377313</v>
      </c>
      <c r="N37" s="59">
        <v>1745788</v>
      </c>
      <c r="O37" s="59">
        <v>-1791988</v>
      </c>
      <c r="P37" s="59">
        <v>-427122</v>
      </c>
      <c r="Q37" s="59">
        <v>-473322</v>
      </c>
      <c r="R37" s="59">
        <v>0</v>
      </c>
      <c r="S37" s="59">
        <v>0</v>
      </c>
      <c r="T37" s="59">
        <v>0</v>
      </c>
      <c r="U37" s="59">
        <v>0</v>
      </c>
      <c r="V37" s="59">
        <v>1408857</v>
      </c>
      <c r="W37" s="59">
        <v>111910114</v>
      </c>
      <c r="X37" s="59">
        <v>-110501257</v>
      </c>
      <c r="Y37" s="60">
        <v>-98.74</v>
      </c>
      <c r="Z37" s="61">
        <v>149213488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17209836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12907377</v>
      </c>
      <c r="X38" s="59">
        <v>-12907377</v>
      </c>
      <c r="Y38" s="60">
        <v>-100</v>
      </c>
      <c r="Z38" s="61">
        <v>17209836</v>
      </c>
    </row>
    <row r="39" spans="1:26" ht="12.75">
      <c r="A39" s="57" t="s">
        <v>56</v>
      </c>
      <c r="B39" s="18">
        <v>-4796582</v>
      </c>
      <c r="C39" s="18">
        <v>0</v>
      </c>
      <c r="D39" s="58">
        <v>701253052</v>
      </c>
      <c r="E39" s="59">
        <v>505682125</v>
      </c>
      <c r="F39" s="59">
        <v>0</v>
      </c>
      <c r="G39" s="59">
        <v>0</v>
      </c>
      <c r="H39" s="59">
        <v>-5703</v>
      </c>
      <c r="I39" s="59">
        <v>-5703</v>
      </c>
      <c r="J39" s="59">
        <v>-1941</v>
      </c>
      <c r="K39" s="59">
        <v>0</v>
      </c>
      <c r="L39" s="59">
        <v>0</v>
      </c>
      <c r="M39" s="59">
        <v>-1941</v>
      </c>
      <c r="N39" s="59">
        <v>11313940</v>
      </c>
      <c r="O39" s="59">
        <v>-5965</v>
      </c>
      <c r="P39" s="59">
        <v>0</v>
      </c>
      <c r="Q39" s="59">
        <v>11307975</v>
      </c>
      <c r="R39" s="59">
        <v>0</v>
      </c>
      <c r="S39" s="59">
        <v>0</v>
      </c>
      <c r="T39" s="59">
        <v>0</v>
      </c>
      <c r="U39" s="59">
        <v>0</v>
      </c>
      <c r="V39" s="59">
        <v>11300331</v>
      </c>
      <c r="W39" s="59">
        <v>379261594</v>
      </c>
      <c r="X39" s="59">
        <v>-367961263</v>
      </c>
      <c r="Y39" s="60">
        <v>-97.02</v>
      </c>
      <c r="Z39" s="61">
        <v>505682125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-5666745</v>
      </c>
      <c r="C42" s="18">
        <v>0</v>
      </c>
      <c r="D42" s="58">
        <v>-118737048</v>
      </c>
      <c r="E42" s="59">
        <v>199251019</v>
      </c>
      <c r="F42" s="59">
        <v>-6866673</v>
      </c>
      <c r="G42" s="59">
        <v>-7875073</v>
      </c>
      <c r="H42" s="59">
        <v>-6899177</v>
      </c>
      <c r="I42" s="59">
        <v>-21640923</v>
      </c>
      <c r="J42" s="59">
        <v>-7216288</v>
      </c>
      <c r="K42" s="59">
        <v>-6712661</v>
      </c>
      <c r="L42" s="59">
        <v>-11382200</v>
      </c>
      <c r="M42" s="59">
        <v>-25311149</v>
      </c>
      <c r="N42" s="59">
        <v>-4392315</v>
      </c>
      <c r="O42" s="59">
        <v>-12785532</v>
      </c>
      <c r="P42" s="59">
        <v>-14116795</v>
      </c>
      <c r="Q42" s="59">
        <v>-31294642</v>
      </c>
      <c r="R42" s="59">
        <v>0</v>
      </c>
      <c r="S42" s="59">
        <v>0</v>
      </c>
      <c r="T42" s="59">
        <v>0</v>
      </c>
      <c r="U42" s="59">
        <v>0</v>
      </c>
      <c r="V42" s="59">
        <v>-78246714</v>
      </c>
      <c r="W42" s="59">
        <v>149438266</v>
      </c>
      <c r="X42" s="59">
        <v>-227684980</v>
      </c>
      <c r="Y42" s="60">
        <v>-152.36</v>
      </c>
      <c r="Z42" s="61">
        <v>199251019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1517</v>
      </c>
      <c r="C44" s="18">
        <v>-537357</v>
      </c>
      <c r="D44" s="58">
        <v>-1517</v>
      </c>
      <c r="E44" s="59">
        <v>537357</v>
      </c>
      <c r="F44" s="59">
        <v>4085</v>
      </c>
      <c r="G44" s="59">
        <v>-4085</v>
      </c>
      <c r="H44" s="59">
        <v>7653</v>
      </c>
      <c r="I44" s="59">
        <v>7653</v>
      </c>
      <c r="J44" s="59">
        <v>-15727</v>
      </c>
      <c r="K44" s="59">
        <v>7458</v>
      </c>
      <c r="L44" s="59">
        <v>2121</v>
      </c>
      <c r="M44" s="59">
        <v>-6148</v>
      </c>
      <c r="N44" s="59">
        <v>-1239</v>
      </c>
      <c r="O44" s="59">
        <v>-1625</v>
      </c>
      <c r="P44" s="59">
        <v>2175</v>
      </c>
      <c r="Q44" s="59">
        <v>-689</v>
      </c>
      <c r="R44" s="59">
        <v>0</v>
      </c>
      <c r="S44" s="59">
        <v>0</v>
      </c>
      <c r="T44" s="59">
        <v>0</v>
      </c>
      <c r="U44" s="59">
        <v>0</v>
      </c>
      <c r="V44" s="59">
        <v>816</v>
      </c>
      <c r="W44" s="59">
        <v>401879</v>
      </c>
      <c r="X44" s="59">
        <v>-401063</v>
      </c>
      <c r="Y44" s="60">
        <v>-99.8</v>
      </c>
      <c r="Z44" s="61">
        <v>537357</v>
      </c>
    </row>
    <row r="45" spans="1:26" ht="12.75">
      <c r="A45" s="68" t="s">
        <v>61</v>
      </c>
      <c r="B45" s="21">
        <v>-12940349</v>
      </c>
      <c r="C45" s="21">
        <v>-537357</v>
      </c>
      <c r="D45" s="103">
        <v>-118738565</v>
      </c>
      <c r="E45" s="104">
        <v>200204681</v>
      </c>
      <c r="F45" s="104">
        <v>2957036</v>
      </c>
      <c r="G45" s="104">
        <f>+F45+G42+G43+G44+G83</f>
        <v>-12299308</v>
      </c>
      <c r="H45" s="104">
        <f>+G45+H42+H43+H44+H83</f>
        <v>-21032486</v>
      </c>
      <c r="I45" s="104">
        <f>+H45</f>
        <v>-21032486</v>
      </c>
      <c r="J45" s="104">
        <f>+H45+J42+J43+J44+J83</f>
        <v>-27099928</v>
      </c>
      <c r="K45" s="104">
        <f>+J45+K42+K43+K44+K83</f>
        <v>-36538982</v>
      </c>
      <c r="L45" s="104">
        <f>+K45+L42+L43+L44+L83</f>
        <v>-84509560</v>
      </c>
      <c r="M45" s="104">
        <f>+L45</f>
        <v>-84509560</v>
      </c>
      <c r="N45" s="104">
        <f>+L45+N42+N43+N44+N83</f>
        <v>-77619380</v>
      </c>
      <c r="O45" s="104">
        <f>+N45+O42+O43+O44+O83</f>
        <v>-104470610</v>
      </c>
      <c r="P45" s="104">
        <f>+O45+P42+P43+P44+P83</f>
        <v>-115903277</v>
      </c>
      <c r="Q45" s="104">
        <f>+P45</f>
        <v>-115903277</v>
      </c>
      <c r="R45" s="104">
        <f>+P45+R42+R43+R44+R83</f>
        <v>-115903277</v>
      </c>
      <c r="S45" s="104">
        <f>+R45+S42+S43+S44+S83</f>
        <v>-115903277</v>
      </c>
      <c r="T45" s="104">
        <f>+S45+T42+T43+T44+T83</f>
        <v>-115903277</v>
      </c>
      <c r="U45" s="104">
        <f>+T45</f>
        <v>-115903277</v>
      </c>
      <c r="V45" s="104">
        <f>+U45</f>
        <v>-115903277</v>
      </c>
      <c r="W45" s="104">
        <f>+W83+W42+W43+W44</f>
        <v>149874837</v>
      </c>
      <c r="X45" s="104">
        <f>+V45-W45</f>
        <v>-265778114</v>
      </c>
      <c r="Y45" s="105">
        <f>+IF(W45&lt;&gt;0,+(X45/W45)*100,0)</f>
        <v>-177.33337985214956</v>
      </c>
      <c r="Z45" s="106">
        <v>200204681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58.0000085585169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58.00003076104818</v>
      </c>
      <c r="X59" s="10">
        <f t="shared" si="7"/>
        <v>0</v>
      </c>
      <c r="Y59" s="10">
        <f t="shared" si="7"/>
        <v>0</v>
      </c>
      <c r="Z59" s="11">
        <f t="shared" si="7"/>
        <v>58.0000085585169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117.36833549580281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117.36836180576307</v>
      </c>
      <c r="X61" s="13">
        <f t="shared" si="7"/>
        <v>0</v>
      </c>
      <c r="Y61" s="13">
        <f t="shared" si="7"/>
        <v>0</v>
      </c>
      <c r="Z61" s="14">
        <f t="shared" si="7"/>
        <v>117.36833549580281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112.3572916994824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112.35738963907384</v>
      </c>
      <c r="X62" s="13">
        <f t="shared" si="7"/>
        <v>0</v>
      </c>
      <c r="Y62" s="13">
        <f t="shared" si="7"/>
        <v>0</v>
      </c>
      <c r="Z62" s="14">
        <f t="shared" si="7"/>
        <v>112.3572916994824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53.069085483899435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53.06909640279919</v>
      </c>
      <c r="X63" s="13">
        <f t="shared" si="7"/>
        <v>0</v>
      </c>
      <c r="Y63" s="13">
        <f t="shared" si="7"/>
        <v>0</v>
      </c>
      <c r="Z63" s="14">
        <f t="shared" si="7"/>
        <v>53.069085483899435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62.95210957626498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62.95210753422595</v>
      </c>
      <c r="X64" s="13">
        <f t="shared" si="7"/>
        <v>0</v>
      </c>
      <c r="Y64" s="13">
        <f t="shared" si="7"/>
        <v>0</v>
      </c>
      <c r="Z64" s="14">
        <f t="shared" si="7"/>
        <v>62.95210957626498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4.09034922198155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4.09035521278455</v>
      </c>
      <c r="X66" s="16">
        <f t="shared" si="7"/>
        <v>0</v>
      </c>
      <c r="Y66" s="16">
        <f t="shared" si="7"/>
        <v>0</v>
      </c>
      <c r="Z66" s="17">
        <f t="shared" si="7"/>
        <v>4.09034922198155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-114601</v>
      </c>
      <c r="C68" s="18">
        <v>0</v>
      </c>
      <c r="D68" s="19">
        <v>-8026293</v>
      </c>
      <c r="E68" s="20">
        <v>5374763</v>
      </c>
      <c r="F68" s="20">
        <v>7937415</v>
      </c>
      <c r="G68" s="20">
        <v>0</v>
      </c>
      <c r="H68" s="20">
        <v>-101072</v>
      </c>
      <c r="I68" s="20">
        <v>7836343</v>
      </c>
      <c r="J68" s="20">
        <v>-3903</v>
      </c>
      <c r="K68" s="20">
        <v>0</v>
      </c>
      <c r="L68" s="20">
        <v>-1409</v>
      </c>
      <c r="M68" s="20">
        <v>-5312</v>
      </c>
      <c r="N68" s="20">
        <v>-1681</v>
      </c>
      <c r="O68" s="20">
        <v>1101</v>
      </c>
      <c r="P68" s="20">
        <v>12003</v>
      </c>
      <c r="Q68" s="20">
        <v>11423</v>
      </c>
      <c r="R68" s="20">
        <v>0</v>
      </c>
      <c r="S68" s="20">
        <v>0</v>
      </c>
      <c r="T68" s="20">
        <v>0</v>
      </c>
      <c r="U68" s="20">
        <v>0</v>
      </c>
      <c r="V68" s="20">
        <v>7842454</v>
      </c>
      <c r="W68" s="20">
        <v>4031072</v>
      </c>
      <c r="X68" s="20">
        <v>0</v>
      </c>
      <c r="Y68" s="19">
        <v>0</v>
      </c>
      <c r="Z68" s="22">
        <v>5374763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1331742</v>
      </c>
      <c r="C70" s="18">
        <v>0</v>
      </c>
      <c r="D70" s="19">
        <v>-16521344</v>
      </c>
      <c r="E70" s="20">
        <v>15090001</v>
      </c>
      <c r="F70" s="20">
        <v>1420525</v>
      </c>
      <c r="G70" s="20">
        <v>16157</v>
      </c>
      <c r="H70" s="20">
        <v>2788165</v>
      </c>
      <c r="I70" s="20">
        <v>4224847</v>
      </c>
      <c r="J70" s="20">
        <v>2601951</v>
      </c>
      <c r="K70" s="20">
        <v>13086</v>
      </c>
      <c r="L70" s="20">
        <v>1034552</v>
      </c>
      <c r="M70" s="20">
        <v>3649589</v>
      </c>
      <c r="N70" s="20">
        <v>1417338</v>
      </c>
      <c r="O70" s="20">
        <v>1163614</v>
      </c>
      <c r="P70" s="20">
        <v>1314555</v>
      </c>
      <c r="Q70" s="20">
        <v>3895507</v>
      </c>
      <c r="R70" s="20">
        <v>0</v>
      </c>
      <c r="S70" s="20">
        <v>0</v>
      </c>
      <c r="T70" s="20">
        <v>0</v>
      </c>
      <c r="U70" s="20">
        <v>0</v>
      </c>
      <c r="V70" s="20">
        <v>11769943</v>
      </c>
      <c r="W70" s="20">
        <v>11317498</v>
      </c>
      <c r="X70" s="20">
        <v>0</v>
      </c>
      <c r="Y70" s="19">
        <v>0</v>
      </c>
      <c r="Z70" s="22">
        <v>15090001</v>
      </c>
    </row>
    <row r="71" spans="1:26" ht="12.75" hidden="1">
      <c r="A71" s="38" t="s">
        <v>67</v>
      </c>
      <c r="B71" s="18">
        <v>314796</v>
      </c>
      <c r="C71" s="18">
        <v>0</v>
      </c>
      <c r="D71" s="19">
        <v>-5057980</v>
      </c>
      <c r="E71" s="20">
        <v>3269519</v>
      </c>
      <c r="F71" s="20">
        <v>315631</v>
      </c>
      <c r="G71" s="20">
        <v>23684</v>
      </c>
      <c r="H71" s="20">
        <v>618243</v>
      </c>
      <c r="I71" s="20">
        <v>957558</v>
      </c>
      <c r="J71" s="20">
        <v>617107</v>
      </c>
      <c r="K71" s="20">
        <v>19503</v>
      </c>
      <c r="L71" s="20">
        <v>302611</v>
      </c>
      <c r="M71" s="20">
        <v>939221</v>
      </c>
      <c r="N71" s="20">
        <v>289688</v>
      </c>
      <c r="O71" s="20">
        <v>263527</v>
      </c>
      <c r="P71" s="20">
        <v>259574</v>
      </c>
      <c r="Q71" s="20">
        <v>812789</v>
      </c>
      <c r="R71" s="20">
        <v>0</v>
      </c>
      <c r="S71" s="20">
        <v>0</v>
      </c>
      <c r="T71" s="20">
        <v>0</v>
      </c>
      <c r="U71" s="20">
        <v>0</v>
      </c>
      <c r="V71" s="20">
        <v>2709568</v>
      </c>
      <c r="W71" s="20">
        <v>2452136</v>
      </c>
      <c r="X71" s="20">
        <v>0</v>
      </c>
      <c r="Y71" s="19">
        <v>0</v>
      </c>
      <c r="Z71" s="22">
        <v>3269519</v>
      </c>
    </row>
    <row r="72" spans="1:26" ht="12.75" hidden="1">
      <c r="A72" s="38" t="s">
        <v>68</v>
      </c>
      <c r="B72" s="18">
        <v>1465308</v>
      </c>
      <c r="C72" s="18">
        <v>0</v>
      </c>
      <c r="D72" s="19">
        <v>-22016688</v>
      </c>
      <c r="E72" s="20">
        <v>15638828</v>
      </c>
      <c r="F72" s="20">
        <v>1557522</v>
      </c>
      <c r="G72" s="20">
        <v>1242</v>
      </c>
      <c r="H72" s="20">
        <v>3093257</v>
      </c>
      <c r="I72" s="20">
        <v>4652021</v>
      </c>
      <c r="J72" s="20">
        <v>3055308</v>
      </c>
      <c r="K72" s="20">
        <v>460</v>
      </c>
      <c r="L72" s="20">
        <v>1509958</v>
      </c>
      <c r="M72" s="20">
        <v>4565726</v>
      </c>
      <c r="N72" s="20">
        <v>1464707</v>
      </c>
      <c r="O72" s="20">
        <v>1384127</v>
      </c>
      <c r="P72" s="20">
        <v>1328023</v>
      </c>
      <c r="Q72" s="20">
        <v>4176857</v>
      </c>
      <c r="R72" s="20">
        <v>0</v>
      </c>
      <c r="S72" s="20">
        <v>0</v>
      </c>
      <c r="T72" s="20">
        <v>0</v>
      </c>
      <c r="U72" s="20">
        <v>0</v>
      </c>
      <c r="V72" s="20">
        <v>13394604</v>
      </c>
      <c r="W72" s="20">
        <v>11729120</v>
      </c>
      <c r="X72" s="20">
        <v>0</v>
      </c>
      <c r="Y72" s="19">
        <v>0</v>
      </c>
      <c r="Z72" s="22">
        <v>15638828</v>
      </c>
    </row>
    <row r="73" spans="1:26" ht="12.75" hidden="1">
      <c r="A73" s="38" t="s">
        <v>69</v>
      </c>
      <c r="B73" s="18">
        <v>810780</v>
      </c>
      <c r="C73" s="18">
        <v>0</v>
      </c>
      <c r="D73" s="19">
        <v>-15048376</v>
      </c>
      <c r="E73" s="20">
        <v>10276021</v>
      </c>
      <c r="F73" s="20">
        <v>1021321</v>
      </c>
      <c r="G73" s="20">
        <v>0</v>
      </c>
      <c r="H73" s="20">
        <v>2030415</v>
      </c>
      <c r="I73" s="20">
        <v>3051736</v>
      </c>
      <c r="J73" s="20">
        <v>2004082</v>
      </c>
      <c r="K73" s="20">
        <v>0</v>
      </c>
      <c r="L73" s="20">
        <v>990686</v>
      </c>
      <c r="M73" s="20">
        <v>2994768</v>
      </c>
      <c r="N73" s="20">
        <v>962220</v>
      </c>
      <c r="O73" s="20">
        <v>909618</v>
      </c>
      <c r="P73" s="20">
        <v>874915</v>
      </c>
      <c r="Q73" s="20">
        <v>2746753</v>
      </c>
      <c r="R73" s="20">
        <v>0</v>
      </c>
      <c r="S73" s="20">
        <v>0</v>
      </c>
      <c r="T73" s="20">
        <v>0</v>
      </c>
      <c r="U73" s="20">
        <v>0</v>
      </c>
      <c r="V73" s="20">
        <v>8793257</v>
      </c>
      <c r="W73" s="20">
        <v>7707016</v>
      </c>
      <c r="X73" s="20">
        <v>0</v>
      </c>
      <c r="Y73" s="19">
        <v>0</v>
      </c>
      <c r="Z73" s="22">
        <v>10276021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1493801</v>
      </c>
      <c r="C75" s="27">
        <v>0</v>
      </c>
      <c r="D75" s="28">
        <v>-16933441</v>
      </c>
      <c r="E75" s="29">
        <v>18057798</v>
      </c>
      <c r="F75" s="29">
        <v>1440836</v>
      </c>
      <c r="G75" s="29">
        <v>0</v>
      </c>
      <c r="H75" s="29">
        <v>3017716</v>
      </c>
      <c r="I75" s="29">
        <v>4458552</v>
      </c>
      <c r="J75" s="29">
        <v>3192381</v>
      </c>
      <c r="K75" s="29">
        <v>0</v>
      </c>
      <c r="L75" s="29">
        <v>1649231</v>
      </c>
      <c r="M75" s="29">
        <v>4841612</v>
      </c>
      <c r="N75" s="29">
        <v>1642315</v>
      </c>
      <c r="O75" s="29">
        <v>1662952</v>
      </c>
      <c r="P75" s="29">
        <v>1543920</v>
      </c>
      <c r="Q75" s="29">
        <v>4849187</v>
      </c>
      <c r="R75" s="29">
        <v>0</v>
      </c>
      <c r="S75" s="29">
        <v>0</v>
      </c>
      <c r="T75" s="29">
        <v>0</v>
      </c>
      <c r="U75" s="29">
        <v>0</v>
      </c>
      <c r="V75" s="29">
        <v>14149351</v>
      </c>
      <c r="W75" s="29">
        <v>13543347</v>
      </c>
      <c r="X75" s="29">
        <v>0</v>
      </c>
      <c r="Y75" s="28">
        <v>0</v>
      </c>
      <c r="Z75" s="30">
        <v>18057798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3117363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2338023</v>
      </c>
      <c r="X77" s="20">
        <v>0</v>
      </c>
      <c r="Y77" s="19">
        <v>0</v>
      </c>
      <c r="Z77" s="22">
        <v>3117363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17710883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13283162</v>
      </c>
      <c r="X79" s="20">
        <v>0</v>
      </c>
      <c r="Y79" s="19">
        <v>0</v>
      </c>
      <c r="Z79" s="22">
        <v>17710883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3673543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2755156</v>
      </c>
      <c r="X80" s="20">
        <v>0</v>
      </c>
      <c r="Y80" s="19">
        <v>0</v>
      </c>
      <c r="Z80" s="22">
        <v>3673543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8299383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6224538</v>
      </c>
      <c r="X81" s="20">
        <v>0</v>
      </c>
      <c r="Y81" s="19">
        <v>0</v>
      </c>
      <c r="Z81" s="22">
        <v>8299383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6468972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4851729</v>
      </c>
      <c r="X82" s="20">
        <v>0</v>
      </c>
      <c r="Y82" s="19">
        <v>0</v>
      </c>
      <c r="Z82" s="22">
        <v>6468972</v>
      </c>
    </row>
    <row r="83" spans="1:26" ht="12.75" hidden="1">
      <c r="A83" s="38"/>
      <c r="B83" s="18">
        <v>-7275121</v>
      </c>
      <c r="C83" s="18"/>
      <c r="D83" s="19"/>
      <c r="E83" s="20">
        <v>416305</v>
      </c>
      <c r="F83" s="20">
        <v>9819624</v>
      </c>
      <c r="G83" s="20">
        <v>-7377186</v>
      </c>
      <c r="H83" s="20">
        <v>-1841654</v>
      </c>
      <c r="I83" s="20">
        <v>9819624</v>
      </c>
      <c r="J83" s="20">
        <v>1164573</v>
      </c>
      <c r="K83" s="20">
        <v>-2733851</v>
      </c>
      <c r="L83" s="20">
        <v>-36590499</v>
      </c>
      <c r="M83" s="20">
        <v>1164573</v>
      </c>
      <c r="N83" s="20">
        <v>11283734</v>
      </c>
      <c r="O83" s="20">
        <v>-14064073</v>
      </c>
      <c r="P83" s="20">
        <v>2681953</v>
      </c>
      <c r="Q83" s="20">
        <v>11283734</v>
      </c>
      <c r="R83" s="20"/>
      <c r="S83" s="20"/>
      <c r="T83" s="20"/>
      <c r="U83" s="20"/>
      <c r="V83" s="20">
        <v>9819624</v>
      </c>
      <c r="W83" s="20">
        <v>34692</v>
      </c>
      <c r="X83" s="20"/>
      <c r="Y83" s="19"/>
      <c r="Z83" s="22">
        <v>416305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738627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553971</v>
      </c>
      <c r="X84" s="29">
        <v>0</v>
      </c>
      <c r="Y84" s="28">
        <v>0</v>
      </c>
      <c r="Z84" s="30">
        <v>738627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8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22365142</v>
      </c>
      <c r="C5" s="18">
        <v>0</v>
      </c>
      <c r="D5" s="58">
        <v>15310676</v>
      </c>
      <c r="E5" s="59">
        <v>19910676</v>
      </c>
      <c r="F5" s="59">
        <v>15613518</v>
      </c>
      <c r="G5" s="59">
        <v>774049</v>
      </c>
      <c r="H5" s="59">
        <v>767298</v>
      </c>
      <c r="I5" s="59">
        <v>17154865</v>
      </c>
      <c r="J5" s="59">
        <v>755333</v>
      </c>
      <c r="K5" s="59">
        <v>792872</v>
      </c>
      <c r="L5" s="59">
        <v>768202</v>
      </c>
      <c r="M5" s="59">
        <v>2316407</v>
      </c>
      <c r="N5" s="59">
        <v>685517</v>
      </c>
      <c r="O5" s="59">
        <v>1348480</v>
      </c>
      <c r="P5" s="59">
        <v>774433</v>
      </c>
      <c r="Q5" s="59">
        <v>2808430</v>
      </c>
      <c r="R5" s="59">
        <v>0</v>
      </c>
      <c r="S5" s="59">
        <v>0</v>
      </c>
      <c r="T5" s="59">
        <v>0</v>
      </c>
      <c r="U5" s="59">
        <v>0</v>
      </c>
      <c r="V5" s="59">
        <v>22279702</v>
      </c>
      <c r="W5" s="59">
        <v>12633001</v>
      </c>
      <c r="X5" s="59">
        <v>9646701</v>
      </c>
      <c r="Y5" s="60">
        <v>76.36</v>
      </c>
      <c r="Z5" s="61">
        <v>19910676</v>
      </c>
    </row>
    <row r="6" spans="1:26" ht="12.75">
      <c r="A6" s="57" t="s">
        <v>32</v>
      </c>
      <c r="B6" s="18">
        <v>53520124</v>
      </c>
      <c r="C6" s="18">
        <v>0</v>
      </c>
      <c r="D6" s="58">
        <v>57590292</v>
      </c>
      <c r="E6" s="59">
        <v>55090292</v>
      </c>
      <c r="F6" s="59">
        <v>5526636</v>
      </c>
      <c r="G6" s="59">
        <v>5883610</v>
      </c>
      <c r="H6" s="59">
        <v>5252150</v>
      </c>
      <c r="I6" s="59">
        <v>16662396</v>
      </c>
      <c r="J6" s="59">
        <v>5068407</v>
      </c>
      <c r="K6" s="59">
        <v>4591307</v>
      </c>
      <c r="L6" s="59">
        <v>5350999</v>
      </c>
      <c r="M6" s="59">
        <v>15010713</v>
      </c>
      <c r="N6" s="59">
        <v>4754699</v>
      </c>
      <c r="O6" s="59">
        <v>4882728</v>
      </c>
      <c r="P6" s="59">
        <v>5016708</v>
      </c>
      <c r="Q6" s="59">
        <v>14654135</v>
      </c>
      <c r="R6" s="59">
        <v>0</v>
      </c>
      <c r="S6" s="59">
        <v>0</v>
      </c>
      <c r="T6" s="59">
        <v>0</v>
      </c>
      <c r="U6" s="59">
        <v>0</v>
      </c>
      <c r="V6" s="59">
        <v>46327244</v>
      </c>
      <c r="W6" s="59">
        <v>42567710</v>
      </c>
      <c r="X6" s="59">
        <v>3759534</v>
      </c>
      <c r="Y6" s="60">
        <v>8.83</v>
      </c>
      <c r="Z6" s="61">
        <v>55090292</v>
      </c>
    </row>
    <row r="7" spans="1:26" ht="12.75">
      <c r="A7" s="57" t="s">
        <v>33</v>
      </c>
      <c r="B7" s="18">
        <v>1744763</v>
      </c>
      <c r="C7" s="18">
        <v>0</v>
      </c>
      <c r="D7" s="58">
        <v>0</v>
      </c>
      <c r="E7" s="59">
        <v>900000</v>
      </c>
      <c r="F7" s="59">
        <v>8281</v>
      </c>
      <c r="G7" s="59">
        <v>10726</v>
      </c>
      <c r="H7" s="59">
        <v>5311</v>
      </c>
      <c r="I7" s="59">
        <v>24318</v>
      </c>
      <c r="J7" s="59">
        <v>95671</v>
      </c>
      <c r="K7" s="59">
        <v>4643</v>
      </c>
      <c r="L7" s="59">
        <v>5115</v>
      </c>
      <c r="M7" s="59">
        <v>105429</v>
      </c>
      <c r="N7" s="59">
        <v>495724</v>
      </c>
      <c r="O7" s="59">
        <v>10555</v>
      </c>
      <c r="P7" s="59">
        <v>8245</v>
      </c>
      <c r="Q7" s="59">
        <v>514524</v>
      </c>
      <c r="R7" s="59">
        <v>0</v>
      </c>
      <c r="S7" s="59">
        <v>0</v>
      </c>
      <c r="T7" s="59">
        <v>0</v>
      </c>
      <c r="U7" s="59">
        <v>0</v>
      </c>
      <c r="V7" s="59">
        <v>644271</v>
      </c>
      <c r="W7" s="59">
        <v>574997</v>
      </c>
      <c r="X7" s="59">
        <v>69274</v>
      </c>
      <c r="Y7" s="60">
        <v>12.05</v>
      </c>
      <c r="Z7" s="61">
        <v>900000</v>
      </c>
    </row>
    <row r="8" spans="1:26" ht="12.75">
      <c r="A8" s="57" t="s">
        <v>34</v>
      </c>
      <c r="B8" s="18">
        <v>73204000</v>
      </c>
      <c r="C8" s="18">
        <v>0</v>
      </c>
      <c r="D8" s="58">
        <v>56063723</v>
      </c>
      <c r="E8" s="59">
        <v>81339899</v>
      </c>
      <c r="F8" s="59">
        <v>30727073</v>
      </c>
      <c r="G8" s="59">
        <v>130162</v>
      </c>
      <c r="H8" s="59">
        <v>-200862</v>
      </c>
      <c r="I8" s="59">
        <v>30656373</v>
      </c>
      <c r="J8" s="59">
        <v>-199768</v>
      </c>
      <c r="K8" s="59">
        <v>394163</v>
      </c>
      <c r="L8" s="59">
        <v>20879946</v>
      </c>
      <c r="M8" s="59">
        <v>21074341</v>
      </c>
      <c r="N8" s="59">
        <v>2956377</v>
      </c>
      <c r="O8" s="59">
        <v>205819</v>
      </c>
      <c r="P8" s="59">
        <v>18357727</v>
      </c>
      <c r="Q8" s="59">
        <v>21519923</v>
      </c>
      <c r="R8" s="59">
        <v>0</v>
      </c>
      <c r="S8" s="59">
        <v>0</v>
      </c>
      <c r="T8" s="59">
        <v>0</v>
      </c>
      <c r="U8" s="59">
        <v>0</v>
      </c>
      <c r="V8" s="59">
        <v>73250637</v>
      </c>
      <c r="W8" s="59">
        <v>54391107</v>
      </c>
      <c r="X8" s="59">
        <v>18859530</v>
      </c>
      <c r="Y8" s="60">
        <v>34.67</v>
      </c>
      <c r="Z8" s="61">
        <v>81339899</v>
      </c>
    </row>
    <row r="9" spans="1:26" ht="12.75">
      <c r="A9" s="57" t="s">
        <v>35</v>
      </c>
      <c r="B9" s="18">
        <v>3485722</v>
      </c>
      <c r="C9" s="18">
        <v>0</v>
      </c>
      <c r="D9" s="58">
        <v>-3787069</v>
      </c>
      <c r="E9" s="59">
        <v>-2904132</v>
      </c>
      <c r="F9" s="59">
        <v>435549</v>
      </c>
      <c r="G9" s="59">
        <v>440193</v>
      </c>
      <c r="H9" s="59">
        <v>398032</v>
      </c>
      <c r="I9" s="59">
        <v>1273774</v>
      </c>
      <c r="J9" s="59">
        <v>407917</v>
      </c>
      <c r="K9" s="59">
        <v>603370</v>
      </c>
      <c r="L9" s="59">
        <v>553285</v>
      </c>
      <c r="M9" s="59">
        <v>1564572</v>
      </c>
      <c r="N9" s="59">
        <v>250535</v>
      </c>
      <c r="O9" s="59">
        <v>258641</v>
      </c>
      <c r="P9" s="59">
        <v>395726</v>
      </c>
      <c r="Q9" s="59">
        <v>904902</v>
      </c>
      <c r="R9" s="59">
        <v>0</v>
      </c>
      <c r="S9" s="59">
        <v>0</v>
      </c>
      <c r="T9" s="59">
        <v>0</v>
      </c>
      <c r="U9" s="59">
        <v>0</v>
      </c>
      <c r="V9" s="59">
        <v>3743248</v>
      </c>
      <c r="W9" s="59">
        <v>-2413805</v>
      </c>
      <c r="X9" s="59">
        <v>6157053</v>
      </c>
      <c r="Y9" s="60">
        <v>-255.08</v>
      </c>
      <c r="Z9" s="61">
        <v>-2904132</v>
      </c>
    </row>
    <row r="10" spans="1:26" ht="20.25">
      <c r="A10" s="62" t="s">
        <v>105</v>
      </c>
      <c r="B10" s="63">
        <f>SUM(B5:B9)</f>
        <v>154319751</v>
      </c>
      <c r="C10" s="63">
        <f>SUM(C5:C9)</f>
        <v>0</v>
      </c>
      <c r="D10" s="64">
        <f aca="true" t="shared" si="0" ref="D10:Z10">SUM(D5:D9)</f>
        <v>125177622</v>
      </c>
      <c r="E10" s="65">
        <f t="shared" si="0"/>
        <v>154336735</v>
      </c>
      <c r="F10" s="65">
        <f t="shared" si="0"/>
        <v>52311057</v>
      </c>
      <c r="G10" s="65">
        <f t="shared" si="0"/>
        <v>7238740</v>
      </c>
      <c r="H10" s="65">
        <f t="shared" si="0"/>
        <v>6221929</v>
      </c>
      <c r="I10" s="65">
        <f t="shared" si="0"/>
        <v>65771726</v>
      </c>
      <c r="J10" s="65">
        <f t="shared" si="0"/>
        <v>6127560</v>
      </c>
      <c r="K10" s="65">
        <f t="shared" si="0"/>
        <v>6386355</v>
      </c>
      <c r="L10" s="65">
        <f t="shared" si="0"/>
        <v>27557547</v>
      </c>
      <c r="M10" s="65">
        <f t="shared" si="0"/>
        <v>40071462</v>
      </c>
      <c r="N10" s="65">
        <f t="shared" si="0"/>
        <v>9142852</v>
      </c>
      <c r="O10" s="65">
        <f t="shared" si="0"/>
        <v>6706223</v>
      </c>
      <c r="P10" s="65">
        <f t="shared" si="0"/>
        <v>24552839</v>
      </c>
      <c r="Q10" s="65">
        <f t="shared" si="0"/>
        <v>40401914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146245102</v>
      </c>
      <c r="W10" s="65">
        <f t="shared" si="0"/>
        <v>107753010</v>
      </c>
      <c r="X10" s="65">
        <f t="shared" si="0"/>
        <v>38492092</v>
      </c>
      <c r="Y10" s="66">
        <f>+IF(W10&lt;&gt;0,(X10/W10)*100,0)</f>
        <v>35.72252134766351</v>
      </c>
      <c r="Z10" s="67">
        <f t="shared" si="0"/>
        <v>154336735</v>
      </c>
    </row>
    <row r="11" spans="1:26" ht="12.75">
      <c r="A11" s="57" t="s">
        <v>36</v>
      </c>
      <c r="B11" s="18">
        <v>63246362</v>
      </c>
      <c r="C11" s="18">
        <v>0</v>
      </c>
      <c r="D11" s="58">
        <v>31438728</v>
      </c>
      <c r="E11" s="59">
        <v>66328440</v>
      </c>
      <c r="F11" s="59">
        <v>-957225</v>
      </c>
      <c r="G11" s="59">
        <v>53128</v>
      </c>
      <c r="H11" s="59">
        <v>572892</v>
      </c>
      <c r="I11" s="59">
        <v>-331205</v>
      </c>
      <c r="J11" s="59">
        <v>53128</v>
      </c>
      <c r="K11" s="59">
        <v>53128</v>
      </c>
      <c r="L11" s="59">
        <v>100072</v>
      </c>
      <c r="M11" s="59">
        <v>206328</v>
      </c>
      <c r="N11" s="59">
        <v>-4299</v>
      </c>
      <c r="O11" s="59">
        <v>58205</v>
      </c>
      <c r="P11" s="59">
        <v>111616</v>
      </c>
      <c r="Q11" s="59">
        <v>165522</v>
      </c>
      <c r="R11" s="59">
        <v>0</v>
      </c>
      <c r="S11" s="59">
        <v>0</v>
      </c>
      <c r="T11" s="59">
        <v>0</v>
      </c>
      <c r="U11" s="59">
        <v>0</v>
      </c>
      <c r="V11" s="59">
        <v>40645</v>
      </c>
      <c r="W11" s="59">
        <v>46443061</v>
      </c>
      <c r="X11" s="59">
        <v>-46402416</v>
      </c>
      <c r="Y11" s="60">
        <v>-99.91</v>
      </c>
      <c r="Z11" s="61">
        <v>66328440</v>
      </c>
    </row>
    <row r="12" spans="1:26" ht="12.75">
      <c r="A12" s="57" t="s">
        <v>37</v>
      </c>
      <c r="B12" s="18">
        <v>5477274</v>
      </c>
      <c r="C12" s="18">
        <v>0</v>
      </c>
      <c r="D12" s="58">
        <v>6203650</v>
      </c>
      <c r="E12" s="59">
        <v>9503839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7109728</v>
      </c>
      <c r="X12" s="59">
        <v>-7109728</v>
      </c>
      <c r="Y12" s="60">
        <v>-100</v>
      </c>
      <c r="Z12" s="61">
        <v>9503839</v>
      </c>
    </row>
    <row r="13" spans="1:26" ht="12.75">
      <c r="A13" s="57" t="s">
        <v>106</v>
      </c>
      <c r="B13" s="18">
        <v>23991028</v>
      </c>
      <c r="C13" s="18">
        <v>0</v>
      </c>
      <c r="D13" s="58">
        <v>0</v>
      </c>
      <c r="E13" s="59">
        <v>20000000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5000000</v>
      </c>
      <c r="X13" s="59">
        <v>-5000000</v>
      </c>
      <c r="Y13" s="60">
        <v>-100</v>
      </c>
      <c r="Z13" s="61">
        <v>20000000</v>
      </c>
    </row>
    <row r="14" spans="1:26" ht="12.75">
      <c r="A14" s="57" t="s">
        <v>38</v>
      </c>
      <c r="B14" s="18">
        <v>3644558</v>
      </c>
      <c r="C14" s="18">
        <v>0</v>
      </c>
      <c r="D14" s="58">
        <v>2023000</v>
      </c>
      <c r="E14" s="59">
        <v>3123000</v>
      </c>
      <c r="F14" s="59">
        <v>473050</v>
      </c>
      <c r="G14" s="59">
        <v>42725</v>
      </c>
      <c r="H14" s="59">
        <v>1009</v>
      </c>
      <c r="I14" s="59">
        <v>516784</v>
      </c>
      <c r="J14" s="59">
        <v>604151</v>
      </c>
      <c r="K14" s="59">
        <v>159534</v>
      </c>
      <c r="L14" s="59">
        <v>357900</v>
      </c>
      <c r="M14" s="59">
        <v>1121585</v>
      </c>
      <c r="N14" s="59">
        <v>19368</v>
      </c>
      <c r="O14" s="59">
        <v>3164</v>
      </c>
      <c r="P14" s="59">
        <v>3109</v>
      </c>
      <c r="Q14" s="59">
        <v>25641</v>
      </c>
      <c r="R14" s="59">
        <v>0</v>
      </c>
      <c r="S14" s="59">
        <v>0</v>
      </c>
      <c r="T14" s="59">
        <v>0</v>
      </c>
      <c r="U14" s="59">
        <v>0</v>
      </c>
      <c r="V14" s="59">
        <v>1664010</v>
      </c>
      <c r="W14" s="59">
        <v>2342250</v>
      </c>
      <c r="X14" s="59">
        <v>-678240</v>
      </c>
      <c r="Y14" s="60">
        <v>-28.96</v>
      </c>
      <c r="Z14" s="61">
        <v>3123000</v>
      </c>
    </row>
    <row r="15" spans="1:26" ht="12.75">
      <c r="A15" s="57" t="s">
        <v>39</v>
      </c>
      <c r="B15" s="18">
        <v>42728545</v>
      </c>
      <c r="C15" s="18">
        <v>0</v>
      </c>
      <c r="D15" s="58">
        <v>13081020</v>
      </c>
      <c r="E15" s="59">
        <v>45450900</v>
      </c>
      <c r="F15" s="59">
        <v>93393</v>
      </c>
      <c r="G15" s="59">
        <v>1229924</v>
      </c>
      <c r="H15" s="59">
        <v>404184</v>
      </c>
      <c r="I15" s="59">
        <v>1727501</v>
      </c>
      <c r="J15" s="59">
        <v>10547671</v>
      </c>
      <c r="K15" s="59">
        <v>938183</v>
      </c>
      <c r="L15" s="59">
        <v>2875820</v>
      </c>
      <c r="M15" s="59">
        <v>14361674</v>
      </c>
      <c r="N15" s="59">
        <v>1682840</v>
      </c>
      <c r="O15" s="59">
        <v>636963</v>
      </c>
      <c r="P15" s="59">
        <v>616074</v>
      </c>
      <c r="Q15" s="59">
        <v>2935877</v>
      </c>
      <c r="R15" s="59">
        <v>0</v>
      </c>
      <c r="S15" s="59">
        <v>0</v>
      </c>
      <c r="T15" s="59">
        <v>0</v>
      </c>
      <c r="U15" s="59">
        <v>0</v>
      </c>
      <c r="V15" s="59">
        <v>19025052</v>
      </c>
      <c r="W15" s="59">
        <v>34106999</v>
      </c>
      <c r="X15" s="59">
        <v>-15081947</v>
      </c>
      <c r="Y15" s="60">
        <v>-44.22</v>
      </c>
      <c r="Z15" s="61">
        <v>45450900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30000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7500</v>
      </c>
      <c r="X16" s="59">
        <v>-7500</v>
      </c>
      <c r="Y16" s="60">
        <v>-100</v>
      </c>
      <c r="Z16" s="61">
        <v>30000</v>
      </c>
    </row>
    <row r="17" spans="1:26" ht="12.75">
      <c r="A17" s="57" t="s">
        <v>40</v>
      </c>
      <c r="B17" s="18">
        <v>45915057</v>
      </c>
      <c r="C17" s="18">
        <v>0</v>
      </c>
      <c r="D17" s="58">
        <v>37322594</v>
      </c>
      <c r="E17" s="59">
        <v>67519296</v>
      </c>
      <c r="F17" s="59">
        <v>2158753</v>
      </c>
      <c r="G17" s="59">
        <v>1183588</v>
      </c>
      <c r="H17" s="59">
        <v>1762907</v>
      </c>
      <c r="I17" s="59">
        <v>5105248</v>
      </c>
      <c r="J17" s="59">
        <v>6564519</v>
      </c>
      <c r="K17" s="59">
        <v>1358992</v>
      </c>
      <c r="L17" s="59">
        <v>1347730</v>
      </c>
      <c r="M17" s="59">
        <v>9271241</v>
      </c>
      <c r="N17" s="59">
        <v>3461704</v>
      </c>
      <c r="O17" s="59">
        <v>2319456</v>
      </c>
      <c r="P17" s="59">
        <v>2405012</v>
      </c>
      <c r="Q17" s="59">
        <v>8186172</v>
      </c>
      <c r="R17" s="59">
        <v>0</v>
      </c>
      <c r="S17" s="59">
        <v>0</v>
      </c>
      <c r="T17" s="59">
        <v>0</v>
      </c>
      <c r="U17" s="59">
        <v>0</v>
      </c>
      <c r="V17" s="59">
        <v>22562661</v>
      </c>
      <c r="W17" s="59">
        <v>43489338</v>
      </c>
      <c r="X17" s="59">
        <v>-20926677</v>
      </c>
      <c r="Y17" s="60">
        <v>-48.12</v>
      </c>
      <c r="Z17" s="61">
        <v>67519296</v>
      </c>
    </row>
    <row r="18" spans="1:26" ht="12.75">
      <c r="A18" s="68" t="s">
        <v>41</v>
      </c>
      <c r="B18" s="69">
        <f>SUM(B11:B17)</f>
        <v>185002824</v>
      </c>
      <c r="C18" s="69">
        <f>SUM(C11:C17)</f>
        <v>0</v>
      </c>
      <c r="D18" s="70">
        <f aca="true" t="shared" si="1" ref="D18:Z18">SUM(D11:D17)</f>
        <v>90068992</v>
      </c>
      <c r="E18" s="71">
        <f t="shared" si="1"/>
        <v>211955475</v>
      </c>
      <c r="F18" s="71">
        <f t="shared" si="1"/>
        <v>1767971</v>
      </c>
      <c r="G18" s="71">
        <f t="shared" si="1"/>
        <v>2509365</v>
      </c>
      <c r="H18" s="71">
        <f t="shared" si="1"/>
        <v>2740992</v>
      </c>
      <c r="I18" s="71">
        <f t="shared" si="1"/>
        <v>7018328</v>
      </c>
      <c r="J18" s="71">
        <f t="shared" si="1"/>
        <v>17769469</v>
      </c>
      <c r="K18" s="71">
        <f t="shared" si="1"/>
        <v>2509837</v>
      </c>
      <c r="L18" s="71">
        <f t="shared" si="1"/>
        <v>4681522</v>
      </c>
      <c r="M18" s="71">
        <f t="shared" si="1"/>
        <v>24960828</v>
      </c>
      <c r="N18" s="71">
        <f t="shared" si="1"/>
        <v>5159613</v>
      </c>
      <c r="O18" s="71">
        <f t="shared" si="1"/>
        <v>3017788</v>
      </c>
      <c r="P18" s="71">
        <f t="shared" si="1"/>
        <v>3135811</v>
      </c>
      <c r="Q18" s="71">
        <f t="shared" si="1"/>
        <v>11313212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43292368</v>
      </c>
      <c r="W18" s="71">
        <f t="shared" si="1"/>
        <v>138498876</v>
      </c>
      <c r="X18" s="71">
        <f t="shared" si="1"/>
        <v>-95206508</v>
      </c>
      <c r="Y18" s="66">
        <f>+IF(W18&lt;&gt;0,(X18/W18)*100,0)</f>
        <v>-68.74171888586301</v>
      </c>
      <c r="Z18" s="72">
        <f t="shared" si="1"/>
        <v>211955475</v>
      </c>
    </row>
    <row r="19" spans="1:26" ht="12.75">
      <c r="A19" s="68" t="s">
        <v>42</v>
      </c>
      <c r="B19" s="73">
        <f>+B10-B18</f>
        <v>-30683073</v>
      </c>
      <c r="C19" s="73">
        <f>+C10-C18</f>
        <v>0</v>
      </c>
      <c r="D19" s="74">
        <f aca="true" t="shared" si="2" ref="D19:Z19">+D10-D18</f>
        <v>35108630</v>
      </c>
      <c r="E19" s="75">
        <f t="shared" si="2"/>
        <v>-57618740</v>
      </c>
      <c r="F19" s="75">
        <f t="shared" si="2"/>
        <v>50543086</v>
      </c>
      <c r="G19" s="75">
        <f t="shared" si="2"/>
        <v>4729375</v>
      </c>
      <c r="H19" s="75">
        <f t="shared" si="2"/>
        <v>3480937</v>
      </c>
      <c r="I19" s="75">
        <f t="shared" si="2"/>
        <v>58753398</v>
      </c>
      <c r="J19" s="75">
        <f t="shared" si="2"/>
        <v>-11641909</v>
      </c>
      <c r="K19" s="75">
        <f t="shared" si="2"/>
        <v>3876518</v>
      </c>
      <c r="L19" s="75">
        <f t="shared" si="2"/>
        <v>22876025</v>
      </c>
      <c r="M19" s="75">
        <f t="shared" si="2"/>
        <v>15110634</v>
      </c>
      <c r="N19" s="75">
        <f t="shared" si="2"/>
        <v>3983239</v>
      </c>
      <c r="O19" s="75">
        <f t="shared" si="2"/>
        <v>3688435</v>
      </c>
      <c r="P19" s="75">
        <f t="shared" si="2"/>
        <v>21417028</v>
      </c>
      <c r="Q19" s="75">
        <f t="shared" si="2"/>
        <v>29088702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102952734</v>
      </c>
      <c r="W19" s="75">
        <f>IF(E10=E18,0,W10-W18)</f>
        <v>-30745866</v>
      </c>
      <c r="X19" s="75">
        <f t="shared" si="2"/>
        <v>133698600</v>
      </c>
      <c r="Y19" s="76">
        <f>+IF(W19&lt;&gt;0,(X19/W19)*100,0)</f>
        <v>-434.850656019902</v>
      </c>
      <c r="Z19" s="77">
        <f t="shared" si="2"/>
        <v>-57618740</v>
      </c>
    </row>
    <row r="20" spans="1:26" ht="20.25">
      <c r="A20" s="78" t="s">
        <v>43</v>
      </c>
      <c r="B20" s="79">
        <v>37517793</v>
      </c>
      <c r="C20" s="79">
        <v>0</v>
      </c>
      <c r="D20" s="80">
        <v>-7276643</v>
      </c>
      <c r="E20" s="81">
        <v>-7276643</v>
      </c>
      <c r="F20" s="81">
        <v>0</v>
      </c>
      <c r="G20" s="81">
        <v>246914</v>
      </c>
      <c r="H20" s="81">
        <v>0</v>
      </c>
      <c r="I20" s="81">
        <v>246914</v>
      </c>
      <c r="J20" s="81">
        <v>0</v>
      </c>
      <c r="K20" s="81">
        <v>1721684</v>
      </c>
      <c r="L20" s="81">
        <v>0</v>
      </c>
      <c r="M20" s="81">
        <v>1721684</v>
      </c>
      <c r="N20" s="81">
        <v>0</v>
      </c>
      <c r="O20" s="81">
        <v>0</v>
      </c>
      <c r="P20" s="81">
        <v>1735513</v>
      </c>
      <c r="Q20" s="81">
        <v>1735513</v>
      </c>
      <c r="R20" s="81">
        <v>0</v>
      </c>
      <c r="S20" s="81">
        <v>0</v>
      </c>
      <c r="T20" s="81">
        <v>0</v>
      </c>
      <c r="U20" s="81">
        <v>0</v>
      </c>
      <c r="V20" s="81">
        <v>3704111</v>
      </c>
      <c r="W20" s="81">
        <v>-5457483</v>
      </c>
      <c r="X20" s="81">
        <v>9161594</v>
      </c>
      <c r="Y20" s="82">
        <v>-167.87</v>
      </c>
      <c r="Z20" s="83">
        <v>-7276643</v>
      </c>
    </row>
    <row r="21" spans="1:26" ht="41.25">
      <c r="A21" s="84" t="s">
        <v>107</v>
      </c>
      <c r="B21" s="85">
        <v>109511</v>
      </c>
      <c r="C21" s="85">
        <v>0</v>
      </c>
      <c r="D21" s="86">
        <v>-6790000</v>
      </c>
      <c r="E21" s="87">
        <v>-6690000</v>
      </c>
      <c r="F21" s="87">
        <v>0</v>
      </c>
      <c r="G21" s="87">
        <v>0</v>
      </c>
      <c r="H21" s="87">
        <v>0</v>
      </c>
      <c r="I21" s="87">
        <v>0</v>
      </c>
      <c r="J21" s="87">
        <v>50006</v>
      </c>
      <c r="K21" s="87">
        <v>0</v>
      </c>
      <c r="L21" s="87">
        <v>0</v>
      </c>
      <c r="M21" s="87">
        <v>50006</v>
      </c>
      <c r="N21" s="87">
        <v>26002</v>
      </c>
      <c r="O21" s="87">
        <v>11401</v>
      </c>
      <c r="P21" s="87">
        <v>0</v>
      </c>
      <c r="Q21" s="87">
        <v>37403</v>
      </c>
      <c r="R21" s="87">
        <v>0</v>
      </c>
      <c r="S21" s="87">
        <v>0</v>
      </c>
      <c r="T21" s="87">
        <v>0</v>
      </c>
      <c r="U21" s="87">
        <v>0</v>
      </c>
      <c r="V21" s="87">
        <v>87409</v>
      </c>
      <c r="W21" s="87">
        <v>-5017509</v>
      </c>
      <c r="X21" s="87">
        <v>5104918</v>
      </c>
      <c r="Y21" s="88">
        <v>-101.74</v>
      </c>
      <c r="Z21" s="89">
        <v>-6690000</v>
      </c>
    </row>
    <row r="22" spans="1:26" ht="12.75">
      <c r="A22" s="90" t="s">
        <v>108</v>
      </c>
      <c r="B22" s="91">
        <f>SUM(B19:B21)</f>
        <v>6944231</v>
      </c>
      <c r="C22" s="91">
        <f>SUM(C19:C21)</f>
        <v>0</v>
      </c>
      <c r="D22" s="92">
        <f aca="true" t="shared" si="3" ref="D22:Z22">SUM(D19:D21)</f>
        <v>21041987</v>
      </c>
      <c r="E22" s="93">
        <f t="shared" si="3"/>
        <v>-71585383</v>
      </c>
      <c r="F22" s="93">
        <f t="shared" si="3"/>
        <v>50543086</v>
      </c>
      <c r="G22" s="93">
        <f t="shared" si="3"/>
        <v>4976289</v>
      </c>
      <c r="H22" s="93">
        <f t="shared" si="3"/>
        <v>3480937</v>
      </c>
      <c r="I22" s="93">
        <f t="shared" si="3"/>
        <v>59000312</v>
      </c>
      <c r="J22" s="93">
        <f t="shared" si="3"/>
        <v>-11591903</v>
      </c>
      <c r="K22" s="93">
        <f t="shared" si="3"/>
        <v>5598202</v>
      </c>
      <c r="L22" s="93">
        <f t="shared" si="3"/>
        <v>22876025</v>
      </c>
      <c r="M22" s="93">
        <f t="shared" si="3"/>
        <v>16882324</v>
      </c>
      <c r="N22" s="93">
        <f t="shared" si="3"/>
        <v>4009241</v>
      </c>
      <c r="O22" s="93">
        <f t="shared" si="3"/>
        <v>3699836</v>
      </c>
      <c r="P22" s="93">
        <f t="shared" si="3"/>
        <v>23152541</v>
      </c>
      <c r="Q22" s="93">
        <f t="shared" si="3"/>
        <v>30861618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106744254</v>
      </c>
      <c r="W22" s="93">
        <f t="shared" si="3"/>
        <v>-41220858</v>
      </c>
      <c r="X22" s="93">
        <f t="shared" si="3"/>
        <v>147965112</v>
      </c>
      <c r="Y22" s="94">
        <f>+IF(W22&lt;&gt;0,(X22/W22)*100,0)</f>
        <v>-358.95689507481865</v>
      </c>
      <c r="Z22" s="95">
        <f t="shared" si="3"/>
        <v>-71585383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6944231</v>
      </c>
      <c r="C24" s="73">
        <f>SUM(C22:C23)</f>
        <v>0</v>
      </c>
      <c r="D24" s="74">
        <f aca="true" t="shared" si="4" ref="D24:Z24">SUM(D22:D23)</f>
        <v>21041987</v>
      </c>
      <c r="E24" s="75">
        <f t="shared" si="4"/>
        <v>-71585383</v>
      </c>
      <c r="F24" s="75">
        <f t="shared" si="4"/>
        <v>50543086</v>
      </c>
      <c r="G24" s="75">
        <f t="shared" si="4"/>
        <v>4976289</v>
      </c>
      <c r="H24" s="75">
        <f t="shared" si="4"/>
        <v>3480937</v>
      </c>
      <c r="I24" s="75">
        <f t="shared" si="4"/>
        <v>59000312</v>
      </c>
      <c r="J24" s="75">
        <f t="shared" si="4"/>
        <v>-11591903</v>
      </c>
      <c r="K24" s="75">
        <f t="shared" si="4"/>
        <v>5598202</v>
      </c>
      <c r="L24" s="75">
        <f t="shared" si="4"/>
        <v>22876025</v>
      </c>
      <c r="M24" s="75">
        <f t="shared" si="4"/>
        <v>16882324</v>
      </c>
      <c r="N24" s="75">
        <f t="shared" si="4"/>
        <v>4009241</v>
      </c>
      <c r="O24" s="75">
        <f t="shared" si="4"/>
        <v>3699836</v>
      </c>
      <c r="P24" s="75">
        <f t="shared" si="4"/>
        <v>23152541</v>
      </c>
      <c r="Q24" s="75">
        <f t="shared" si="4"/>
        <v>30861618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106744254</v>
      </c>
      <c r="W24" s="75">
        <f t="shared" si="4"/>
        <v>-41220858</v>
      </c>
      <c r="X24" s="75">
        <f t="shared" si="4"/>
        <v>147965112</v>
      </c>
      <c r="Y24" s="76">
        <f>+IF(W24&lt;&gt;0,(X24/W24)*100,0)</f>
        <v>-358.95689507481865</v>
      </c>
      <c r="Z24" s="77">
        <f t="shared" si="4"/>
        <v>-71585383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276582</v>
      </c>
      <c r="C27" s="21">
        <v>0</v>
      </c>
      <c r="D27" s="103">
        <v>370000</v>
      </c>
      <c r="E27" s="104">
        <v>1443000</v>
      </c>
      <c r="F27" s="104">
        <v>119829</v>
      </c>
      <c r="G27" s="104">
        <v>0</v>
      </c>
      <c r="H27" s="104">
        <v>1303</v>
      </c>
      <c r="I27" s="104">
        <v>121132</v>
      </c>
      <c r="J27" s="104">
        <v>19440</v>
      </c>
      <c r="K27" s="104">
        <v>6547</v>
      </c>
      <c r="L27" s="104">
        <v>450</v>
      </c>
      <c r="M27" s="104">
        <v>26437</v>
      </c>
      <c r="N27" s="104">
        <v>76915</v>
      </c>
      <c r="O27" s="104">
        <v>769050</v>
      </c>
      <c r="P27" s="104">
        <v>173975</v>
      </c>
      <c r="Q27" s="104">
        <v>1019940</v>
      </c>
      <c r="R27" s="104">
        <v>0</v>
      </c>
      <c r="S27" s="104">
        <v>0</v>
      </c>
      <c r="T27" s="104">
        <v>0</v>
      </c>
      <c r="U27" s="104">
        <v>0</v>
      </c>
      <c r="V27" s="104">
        <v>1167509</v>
      </c>
      <c r="W27" s="104">
        <v>558253</v>
      </c>
      <c r="X27" s="104">
        <v>609256</v>
      </c>
      <c r="Y27" s="105">
        <v>109.14</v>
      </c>
      <c r="Z27" s="106">
        <v>1443000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4299</v>
      </c>
      <c r="O28" s="59">
        <v>0</v>
      </c>
      <c r="P28" s="59">
        <v>0</v>
      </c>
      <c r="Q28" s="59">
        <v>4299</v>
      </c>
      <c r="R28" s="59">
        <v>0</v>
      </c>
      <c r="S28" s="59">
        <v>0</v>
      </c>
      <c r="T28" s="59">
        <v>0</v>
      </c>
      <c r="U28" s="59">
        <v>0</v>
      </c>
      <c r="V28" s="59">
        <v>4299</v>
      </c>
      <c r="W28" s="59">
        <v>0</v>
      </c>
      <c r="X28" s="59">
        <v>4299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4299</v>
      </c>
      <c r="O32" s="104">
        <f t="shared" si="5"/>
        <v>0</v>
      </c>
      <c r="P32" s="104">
        <f t="shared" si="5"/>
        <v>0</v>
      </c>
      <c r="Q32" s="104">
        <f t="shared" si="5"/>
        <v>4299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4299</v>
      </c>
      <c r="W32" s="104">
        <f t="shared" si="5"/>
        <v>0</v>
      </c>
      <c r="X32" s="104">
        <f t="shared" si="5"/>
        <v>4299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43635714</v>
      </c>
      <c r="C35" s="18">
        <v>0</v>
      </c>
      <c r="D35" s="58">
        <v>20671986</v>
      </c>
      <c r="E35" s="59">
        <v>-73028383</v>
      </c>
      <c r="F35" s="59">
        <v>82835993</v>
      </c>
      <c r="G35" s="59">
        <v>-7394870</v>
      </c>
      <c r="H35" s="59">
        <v>-5357286</v>
      </c>
      <c r="I35" s="59">
        <v>70083837</v>
      </c>
      <c r="J35" s="59">
        <v>-4030090</v>
      </c>
      <c r="K35" s="59">
        <v>-2781995</v>
      </c>
      <c r="L35" s="59">
        <v>22297876</v>
      </c>
      <c r="M35" s="59">
        <v>15485791</v>
      </c>
      <c r="N35" s="59">
        <v>-7407565</v>
      </c>
      <c r="O35" s="59">
        <v>-7037706</v>
      </c>
      <c r="P35" s="59">
        <v>11296204</v>
      </c>
      <c r="Q35" s="59">
        <v>-3149067</v>
      </c>
      <c r="R35" s="59">
        <v>0</v>
      </c>
      <c r="S35" s="59">
        <v>0</v>
      </c>
      <c r="T35" s="59">
        <v>0</v>
      </c>
      <c r="U35" s="59">
        <v>0</v>
      </c>
      <c r="V35" s="59">
        <v>82420561</v>
      </c>
      <c r="W35" s="59">
        <v>-42433351</v>
      </c>
      <c r="X35" s="59">
        <v>124853912</v>
      </c>
      <c r="Y35" s="60">
        <v>-294.24</v>
      </c>
      <c r="Z35" s="61">
        <v>-73028383</v>
      </c>
    </row>
    <row r="36" spans="1:26" ht="12.75">
      <c r="A36" s="57" t="s">
        <v>53</v>
      </c>
      <c r="B36" s="18">
        <v>645506537</v>
      </c>
      <c r="C36" s="18">
        <v>0</v>
      </c>
      <c r="D36" s="58">
        <v>370000</v>
      </c>
      <c r="E36" s="59">
        <v>1443000</v>
      </c>
      <c r="F36" s="59">
        <v>644390796</v>
      </c>
      <c r="G36" s="59">
        <v>0</v>
      </c>
      <c r="H36" s="59">
        <v>1303</v>
      </c>
      <c r="I36" s="59">
        <v>644392099</v>
      </c>
      <c r="J36" s="59">
        <v>19440</v>
      </c>
      <c r="K36" s="59">
        <v>6547</v>
      </c>
      <c r="L36" s="59">
        <v>450</v>
      </c>
      <c r="M36" s="59">
        <v>26437</v>
      </c>
      <c r="N36" s="59">
        <v>76915</v>
      </c>
      <c r="O36" s="59">
        <v>769050</v>
      </c>
      <c r="P36" s="59">
        <v>173975</v>
      </c>
      <c r="Q36" s="59">
        <v>1019940</v>
      </c>
      <c r="R36" s="59">
        <v>0</v>
      </c>
      <c r="S36" s="59">
        <v>0</v>
      </c>
      <c r="T36" s="59">
        <v>0</v>
      </c>
      <c r="U36" s="59">
        <v>0</v>
      </c>
      <c r="V36" s="59">
        <v>645438476</v>
      </c>
      <c r="W36" s="59">
        <v>558253</v>
      </c>
      <c r="X36" s="59">
        <v>644880223</v>
      </c>
      <c r="Y36" s="60">
        <v>115517.56</v>
      </c>
      <c r="Z36" s="61">
        <v>1443000</v>
      </c>
    </row>
    <row r="37" spans="1:26" ht="12.75">
      <c r="A37" s="57" t="s">
        <v>54</v>
      </c>
      <c r="B37" s="18">
        <v>94373283</v>
      </c>
      <c r="C37" s="18">
        <v>0</v>
      </c>
      <c r="D37" s="58">
        <v>0</v>
      </c>
      <c r="E37" s="59">
        <v>0</v>
      </c>
      <c r="F37" s="59">
        <v>83690786</v>
      </c>
      <c r="G37" s="59">
        <v>-12371164</v>
      </c>
      <c r="H37" s="59">
        <v>-8836943</v>
      </c>
      <c r="I37" s="59">
        <v>62482679</v>
      </c>
      <c r="J37" s="59">
        <v>7581251</v>
      </c>
      <c r="K37" s="59">
        <v>-8373644</v>
      </c>
      <c r="L37" s="59">
        <v>-616086</v>
      </c>
      <c r="M37" s="59">
        <v>-1408479</v>
      </c>
      <c r="N37" s="59">
        <v>-10266337</v>
      </c>
      <c r="O37" s="59">
        <v>-9968491</v>
      </c>
      <c r="P37" s="59">
        <v>-11682363</v>
      </c>
      <c r="Q37" s="59">
        <v>-31917191</v>
      </c>
      <c r="R37" s="59">
        <v>0</v>
      </c>
      <c r="S37" s="59">
        <v>0</v>
      </c>
      <c r="T37" s="59">
        <v>0</v>
      </c>
      <c r="U37" s="59">
        <v>0</v>
      </c>
      <c r="V37" s="59">
        <v>29157009</v>
      </c>
      <c r="W37" s="59">
        <v>0</v>
      </c>
      <c r="X37" s="59">
        <v>29157009</v>
      </c>
      <c r="Y37" s="60">
        <v>0</v>
      </c>
      <c r="Z37" s="61">
        <v>0</v>
      </c>
    </row>
    <row r="38" spans="1:26" ht="12.75">
      <c r="A38" s="57" t="s">
        <v>55</v>
      </c>
      <c r="B38" s="18">
        <v>43878989</v>
      </c>
      <c r="C38" s="18">
        <v>0</v>
      </c>
      <c r="D38" s="58">
        <v>0</v>
      </c>
      <c r="E38" s="59">
        <v>0</v>
      </c>
      <c r="F38" s="59">
        <v>43339729</v>
      </c>
      <c r="G38" s="59">
        <v>0</v>
      </c>
      <c r="H38" s="59">
        <v>0</v>
      </c>
      <c r="I38" s="59">
        <v>43339729</v>
      </c>
      <c r="J38" s="59">
        <v>0</v>
      </c>
      <c r="K38" s="59">
        <v>0</v>
      </c>
      <c r="L38" s="59">
        <v>0</v>
      </c>
      <c r="M38" s="59">
        <v>0</v>
      </c>
      <c r="N38" s="59">
        <v>-1073558</v>
      </c>
      <c r="O38" s="59">
        <v>0</v>
      </c>
      <c r="P38" s="59">
        <v>0</v>
      </c>
      <c r="Q38" s="59">
        <v>-1073558</v>
      </c>
      <c r="R38" s="59">
        <v>0</v>
      </c>
      <c r="S38" s="59">
        <v>0</v>
      </c>
      <c r="T38" s="59">
        <v>0</v>
      </c>
      <c r="U38" s="59">
        <v>0</v>
      </c>
      <c r="V38" s="59">
        <v>42266171</v>
      </c>
      <c r="W38" s="59">
        <v>0</v>
      </c>
      <c r="X38" s="59">
        <v>42266171</v>
      </c>
      <c r="Y38" s="60">
        <v>0</v>
      </c>
      <c r="Z38" s="61">
        <v>0</v>
      </c>
    </row>
    <row r="39" spans="1:26" ht="12.75">
      <c r="A39" s="57" t="s">
        <v>56</v>
      </c>
      <c r="B39" s="18">
        <v>543945750</v>
      </c>
      <c r="C39" s="18">
        <v>0</v>
      </c>
      <c r="D39" s="58">
        <v>0</v>
      </c>
      <c r="E39" s="59">
        <v>0</v>
      </c>
      <c r="F39" s="59">
        <v>549653173</v>
      </c>
      <c r="G39" s="59">
        <v>0</v>
      </c>
      <c r="H39" s="59">
        <v>17</v>
      </c>
      <c r="I39" s="59">
        <v>549653190</v>
      </c>
      <c r="J39" s="59">
        <v>0</v>
      </c>
      <c r="K39" s="59">
        <v>0</v>
      </c>
      <c r="L39" s="59">
        <v>38386</v>
      </c>
      <c r="M39" s="59">
        <v>38386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549691576</v>
      </c>
      <c r="W39" s="59">
        <v>0</v>
      </c>
      <c r="X39" s="59">
        <v>549691576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109016191</v>
      </c>
      <c r="C42" s="18">
        <v>0</v>
      </c>
      <c r="D42" s="58">
        <v>29621310</v>
      </c>
      <c r="E42" s="59">
        <v>-30279997</v>
      </c>
      <c r="F42" s="59">
        <v>41097059</v>
      </c>
      <c r="G42" s="59">
        <v>18148774</v>
      </c>
      <c r="H42" s="59">
        <v>4155610</v>
      </c>
      <c r="I42" s="59">
        <v>63401443</v>
      </c>
      <c r="J42" s="59">
        <v>-3019161</v>
      </c>
      <c r="K42" s="59">
        <v>3585780</v>
      </c>
      <c r="L42" s="59">
        <v>31769993</v>
      </c>
      <c r="M42" s="59">
        <v>32336612</v>
      </c>
      <c r="N42" s="59">
        <v>5761236</v>
      </c>
      <c r="O42" s="59">
        <v>3322551</v>
      </c>
      <c r="P42" s="59">
        <v>24889040</v>
      </c>
      <c r="Q42" s="59">
        <v>33972827</v>
      </c>
      <c r="R42" s="59">
        <v>0</v>
      </c>
      <c r="S42" s="59">
        <v>0</v>
      </c>
      <c r="T42" s="59">
        <v>0</v>
      </c>
      <c r="U42" s="59">
        <v>0</v>
      </c>
      <c r="V42" s="59">
        <v>129710882</v>
      </c>
      <c r="W42" s="59">
        <v>-27375759</v>
      </c>
      <c r="X42" s="59">
        <v>157086641</v>
      </c>
      <c r="Y42" s="60">
        <v>-573.82</v>
      </c>
      <c r="Z42" s="61">
        <v>-30279997</v>
      </c>
    </row>
    <row r="43" spans="1:26" ht="12.75">
      <c r="A43" s="57" t="s">
        <v>59</v>
      </c>
      <c r="B43" s="18">
        <v>-81125</v>
      </c>
      <c r="C43" s="18">
        <v>0</v>
      </c>
      <c r="D43" s="58">
        <v>541831</v>
      </c>
      <c r="E43" s="59">
        <v>-1313000</v>
      </c>
      <c r="F43" s="59">
        <v>-1016462</v>
      </c>
      <c r="G43" s="59">
        <v>911831</v>
      </c>
      <c r="H43" s="59">
        <v>-1499</v>
      </c>
      <c r="I43" s="59">
        <v>-106130</v>
      </c>
      <c r="J43" s="59">
        <v>-22356</v>
      </c>
      <c r="K43" s="59">
        <v>-7529</v>
      </c>
      <c r="L43" s="59">
        <v>-518</v>
      </c>
      <c r="M43" s="59">
        <v>-30403</v>
      </c>
      <c r="N43" s="59">
        <v>-47299</v>
      </c>
      <c r="O43" s="59">
        <v>-884408</v>
      </c>
      <c r="P43" s="59">
        <v>-199900</v>
      </c>
      <c r="Q43" s="59">
        <v>-1131607</v>
      </c>
      <c r="R43" s="59">
        <v>0</v>
      </c>
      <c r="S43" s="59">
        <v>0</v>
      </c>
      <c r="T43" s="59">
        <v>0</v>
      </c>
      <c r="U43" s="59">
        <v>0</v>
      </c>
      <c r="V43" s="59">
        <v>-1268140</v>
      </c>
      <c r="W43" s="59">
        <v>158120</v>
      </c>
      <c r="X43" s="59">
        <v>-1426260</v>
      </c>
      <c r="Y43" s="60">
        <v>-902.01</v>
      </c>
      <c r="Z43" s="61">
        <v>-1313000</v>
      </c>
    </row>
    <row r="44" spans="1:26" ht="12.75">
      <c r="A44" s="57" t="s">
        <v>60</v>
      </c>
      <c r="B44" s="18">
        <v>-1759159</v>
      </c>
      <c r="C44" s="18">
        <v>0</v>
      </c>
      <c r="D44" s="58">
        <v>-1207717</v>
      </c>
      <c r="E44" s="59">
        <v>0</v>
      </c>
      <c r="F44" s="59">
        <v>-528572</v>
      </c>
      <c r="G44" s="59">
        <v>-1197612</v>
      </c>
      <c r="H44" s="59">
        <v>69825</v>
      </c>
      <c r="I44" s="59">
        <v>-1656359</v>
      </c>
      <c r="J44" s="59">
        <v>61014</v>
      </c>
      <c r="K44" s="59">
        <v>-8768</v>
      </c>
      <c r="L44" s="59">
        <v>44308</v>
      </c>
      <c r="M44" s="59">
        <v>96554</v>
      </c>
      <c r="N44" s="59">
        <v>192936</v>
      </c>
      <c r="O44" s="59">
        <v>-106200</v>
      </c>
      <c r="P44" s="59">
        <v>88709</v>
      </c>
      <c r="Q44" s="59">
        <v>175445</v>
      </c>
      <c r="R44" s="59">
        <v>0</v>
      </c>
      <c r="S44" s="59">
        <v>0</v>
      </c>
      <c r="T44" s="59">
        <v>0</v>
      </c>
      <c r="U44" s="59">
        <v>0</v>
      </c>
      <c r="V44" s="59">
        <v>-1384360</v>
      </c>
      <c r="W44" s="59">
        <v>-905788</v>
      </c>
      <c r="X44" s="59">
        <v>-478572</v>
      </c>
      <c r="Y44" s="60">
        <v>52.83</v>
      </c>
      <c r="Z44" s="61">
        <v>0</v>
      </c>
    </row>
    <row r="45" spans="1:26" ht="12.75">
      <c r="A45" s="68" t="s">
        <v>61</v>
      </c>
      <c r="B45" s="21">
        <v>118311295</v>
      </c>
      <c r="C45" s="21">
        <v>0</v>
      </c>
      <c r="D45" s="103">
        <v>28955424</v>
      </c>
      <c r="E45" s="104">
        <v>-31592997</v>
      </c>
      <c r="F45" s="104">
        <v>48190169</v>
      </c>
      <c r="G45" s="104">
        <f>+F45+G42+G43+G44+G83</f>
        <v>66053162</v>
      </c>
      <c r="H45" s="104">
        <f>+G45+H42+H43+H44+H83</f>
        <v>70277098</v>
      </c>
      <c r="I45" s="104">
        <f>+H45</f>
        <v>70277098</v>
      </c>
      <c r="J45" s="104">
        <f>+H45+J42+J43+J44+J83</f>
        <v>67296595</v>
      </c>
      <c r="K45" s="104">
        <f>+J45+K42+K43+K44+K83</f>
        <v>70866078</v>
      </c>
      <c r="L45" s="104">
        <f>+K45+L42+L43+L44+L83</f>
        <v>102679861</v>
      </c>
      <c r="M45" s="104">
        <f>+L45</f>
        <v>102679861</v>
      </c>
      <c r="N45" s="104">
        <f>+L45+N42+N43+N44+N83</f>
        <v>108586734</v>
      </c>
      <c r="O45" s="104">
        <f>+N45+O42+O43+O44+O83</f>
        <v>110918677</v>
      </c>
      <c r="P45" s="104">
        <f>+O45+P42+P43+P44+P83</f>
        <v>135696526</v>
      </c>
      <c r="Q45" s="104">
        <f>+P45</f>
        <v>135696526</v>
      </c>
      <c r="R45" s="104">
        <f>+P45+R42+R43+R44+R83</f>
        <v>135696526</v>
      </c>
      <c r="S45" s="104">
        <f>+R45+S42+S43+S44+S83</f>
        <v>135696526</v>
      </c>
      <c r="T45" s="104">
        <f>+S45+T42+T43+T44+T83</f>
        <v>135696526</v>
      </c>
      <c r="U45" s="104">
        <f>+T45</f>
        <v>135696526</v>
      </c>
      <c r="V45" s="104">
        <f>+U45</f>
        <v>135696526</v>
      </c>
      <c r="W45" s="104">
        <f>+W83+W42+W43+W44</f>
        <v>-28123427</v>
      </c>
      <c r="X45" s="104">
        <f>+V45-W45</f>
        <v>163819953</v>
      </c>
      <c r="Y45" s="105">
        <f>+IF(W45&lt;&gt;0,+(X45/W45)*100,0)</f>
        <v>-582.5035227748026</v>
      </c>
      <c r="Z45" s="106">
        <v>-31592997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69.23051952900634</v>
      </c>
      <c r="C59" s="9">
        <f t="shared" si="7"/>
        <v>0</v>
      </c>
      <c r="D59" s="2">
        <f t="shared" si="7"/>
        <v>109.25709615956866</v>
      </c>
      <c r="E59" s="10">
        <f t="shared" si="7"/>
        <v>107.11841225280348</v>
      </c>
      <c r="F59" s="10">
        <f t="shared" si="7"/>
        <v>3.2663939030268514</v>
      </c>
      <c r="G59" s="10">
        <f t="shared" si="7"/>
        <v>199.20069659672708</v>
      </c>
      <c r="H59" s="10">
        <f t="shared" si="7"/>
        <v>216.53764248049652</v>
      </c>
      <c r="I59" s="10">
        <f t="shared" si="7"/>
        <v>21.64633181316204</v>
      </c>
      <c r="J59" s="10">
        <f t="shared" si="7"/>
        <v>249.08603225332402</v>
      </c>
      <c r="K59" s="10">
        <f t="shared" si="7"/>
        <v>178.46436751455468</v>
      </c>
      <c r="L59" s="10">
        <f t="shared" si="7"/>
        <v>332.16784127091574</v>
      </c>
      <c r="M59" s="10">
        <f t="shared" si="7"/>
        <v>252.46612533980425</v>
      </c>
      <c r="N59" s="10">
        <f t="shared" si="7"/>
        <v>87.4172340000321</v>
      </c>
      <c r="O59" s="10">
        <f t="shared" si="7"/>
        <v>68.74911010915994</v>
      </c>
      <c r="P59" s="10">
        <f t="shared" si="7"/>
        <v>75.28604798607498</v>
      </c>
      <c r="Q59" s="10">
        <f t="shared" si="7"/>
        <v>75.10844137115755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52.383600103807495</v>
      </c>
      <c r="W59" s="10">
        <f t="shared" si="7"/>
        <v>108.4143902149616</v>
      </c>
      <c r="X59" s="10">
        <f t="shared" si="7"/>
        <v>0</v>
      </c>
      <c r="Y59" s="10">
        <f t="shared" si="7"/>
        <v>0</v>
      </c>
      <c r="Z59" s="11">
        <f t="shared" si="7"/>
        <v>107.11841225280348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109.83139246939882</v>
      </c>
      <c r="C61" s="12">
        <f t="shared" si="7"/>
        <v>0</v>
      </c>
      <c r="D61" s="3">
        <f t="shared" si="7"/>
        <v>94.72272456409668</v>
      </c>
      <c r="E61" s="13">
        <f t="shared" si="7"/>
        <v>94.79007215808944</v>
      </c>
      <c r="F61" s="13">
        <f t="shared" si="7"/>
        <v>98.20728382550737</v>
      </c>
      <c r="G61" s="13">
        <f t="shared" si="7"/>
        <v>96.6552303255396</v>
      </c>
      <c r="H61" s="13">
        <f t="shared" si="7"/>
        <v>121.68142545067357</v>
      </c>
      <c r="I61" s="13">
        <f t="shared" si="7"/>
        <v>104.85204906526695</v>
      </c>
      <c r="J61" s="13">
        <f t="shared" si="7"/>
        <v>132.68210313642595</v>
      </c>
      <c r="K61" s="13">
        <f t="shared" si="7"/>
        <v>124.6672140658585</v>
      </c>
      <c r="L61" s="13">
        <f t="shared" si="7"/>
        <v>113.72041419148448</v>
      </c>
      <c r="M61" s="13">
        <f t="shared" si="7"/>
        <v>123.3777292649783</v>
      </c>
      <c r="N61" s="13">
        <f t="shared" si="7"/>
        <v>114.75956221844554</v>
      </c>
      <c r="O61" s="13">
        <f t="shared" si="7"/>
        <v>123.29280942847718</v>
      </c>
      <c r="P61" s="13">
        <f t="shared" si="7"/>
        <v>93.62270584497502</v>
      </c>
      <c r="Q61" s="13">
        <f t="shared" si="7"/>
        <v>110.07098858755487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112.33268555092654</v>
      </c>
      <c r="W61" s="13">
        <f t="shared" si="7"/>
        <v>94.74535162671313</v>
      </c>
      <c r="X61" s="13">
        <f t="shared" si="7"/>
        <v>0</v>
      </c>
      <c r="Y61" s="13">
        <f t="shared" si="7"/>
        <v>0</v>
      </c>
      <c r="Z61" s="14">
        <f t="shared" si="7"/>
        <v>94.79007215808944</v>
      </c>
    </row>
    <row r="62" spans="1:26" ht="12.75">
      <c r="A62" s="38" t="s">
        <v>67</v>
      </c>
      <c r="B62" s="12">
        <f t="shared" si="7"/>
        <v>66.75961900270738</v>
      </c>
      <c r="C62" s="12">
        <f t="shared" si="7"/>
        <v>0</v>
      </c>
      <c r="D62" s="3">
        <f t="shared" si="7"/>
        <v>45.87050900762315</v>
      </c>
      <c r="E62" s="13">
        <f t="shared" si="7"/>
        <v>27.207741460947915</v>
      </c>
      <c r="F62" s="13">
        <f t="shared" si="7"/>
        <v>62.575941676792226</v>
      </c>
      <c r="G62" s="13">
        <f t="shared" si="7"/>
        <v>52.11177848586115</v>
      </c>
      <c r="H62" s="13">
        <f t="shared" si="7"/>
        <v>56.527601124419554</v>
      </c>
      <c r="I62" s="13">
        <f t="shared" si="7"/>
        <v>57.17972099068223</v>
      </c>
      <c r="J62" s="13">
        <f t="shared" si="7"/>
        <v>66.39530394271922</v>
      </c>
      <c r="K62" s="13">
        <f t="shared" si="7"/>
        <v>58.86072123467518</v>
      </c>
      <c r="L62" s="13">
        <f t="shared" si="7"/>
        <v>66.61753815060322</v>
      </c>
      <c r="M62" s="13">
        <f t="shared" si="7"/>
        <v>64.01443759686175</v>
      </c>
      <c r="N62" s="13">
        <f t="shared" si="7"/>
        <v>53.5633107514184</v>
      </c>
      <c r="O62" s="13">
        <f t="shared" si="7"/>
        <v>76.97095978961465</v>
      </c>
      <c r="P62" s="13">
        <f t="shared" si="7"/>
        <v>73.6846374657536</v>
      </c>
      <c r="Q62" s="13">
        <f t="shared" si="7"/>
        <v>68.33993635646232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63.140020951803386</v>
      </c>
      <c r="W62" s="13">
        <f t="shared" si="7"/>
        <v>40.81214160521243</v>
      </c>
      <c r="X62" s="13">
        <f t="shared" si="7"/>
        <v>0</v>
      </c>
      <c r="Y62" s="13">
        <f t="shared" si="7"/>
        <v>0</v>
      </c>
      <c r="Z62" s="14">
        <f t="shared" si="7"/>
        <v>27.207741460947915</v>
      </c>
    </row>
    <row r="63" spans="1:26" ht="12.75">
      <c r="A63" s="38" t="s">
        <v>68</v>
      </c>
      <c r="B63" s="12">
        <f t="shared" si="7"/>
        <v>7.13052183755437</v>
      </c>
      <c r="C63" s="12">
        <f t="shared" si="7"/>
        <v>0</v>
      </c>
      <c r="D63" s="3">
        <f t="shared" si="7"/>
        <v>-12.04541189182141</v>
      </c>
      <c r="E63" s="13">
        <f t="shared" si="7"/>
        <v>-12.04541189182141</v>
      </c>
      <c r="F63" s="13">
        <f t="shared" si="7"/>
        <v>29.23698345922594</v>
      </c>
      <c r="G63" s="13">
        <f t="shared" si="7"/>
        <v>20.84449691737868</v>
      </c>
      <c r="H63" s="13">
        <f t="shared" si="7"/>
        <v>22.423039225785942</v>
      </c>
      <c r="I63" s="13">
        <f t="shared" si="7"/>
        <v>24.169945033305197</v>
      </c>
      <c r="J63" s="13">
        <f t="shared" si="7"/>
        <v>25.58664778164836</v>
      </c>
      <c r="K63" s="13">
        <f t="shared" si="7"/>
        <v>32.15678716088472</v>
      </c>
      <c r="L63" s="13">
        <f t="shared" si="7"/>
        <v>29.286768235754952</v>
      </c>
      <c r="M63" s="13">
        <f t="shared" si="7"/>
        <v>29.01078486262414</v>
      </c>
      <c r="N63" s="13">
        <f t="shared" si="7"/>
        <v>12.131509417002032</v>
      </c>
      <c r="O63" s="13">
        <f t="shared" si="7"/>
        <v>31.26889841654651</v>
      </c>
      <c r="P63" s="13">
        <f t="shared" si="7"/>
        <v>23.1101813931441</v>
      </c>
      <c r="Q63" s="13">
        <f t="shared" si="7"/>
        <v>22.17205810876492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25.117972942690912</v>
      </c>
      <c r="W63" s="13">
        <f t="shared" si="7"/>
        <v>-12.045589195922645</v>
      </c>
      <c r="X63" s="13">
        <f t="shared" si="7"/>
        <v>0</v>
      </c>
      <c r="Y63" s="13">
        <f t="shared" si="7"/>
        <v>0</v>
      </c>
      <c r="Z63" s="14">
        <f t="shared" si="7"/>
        <v>-12.04541189182141</v>
      </c>
    </row>
    <row r="64" spans="1:26" ht="12.75">
      <c r="A64" s="38" t="s">
        <v>69</v>
      </c>
      <c r="B64" s="12">
        <f t="shared" si="7"/>
        <v>33.366623904218464</v>
      </c>
      <c r="C64" s="12">
        <f t="shared" si="7"/>
        <v>0</v>
      </c>
      <c r="D64" s="3">
        <f t="shared" si="7"/>
        <v>333.33333333333337</v>
      </c>
      <c r="E64" s="13">
        <f t="shared" si="7"/>
        <v>333.33333333333337</v>
      </c>
      <c r="F64" s="13">
        <f t="shared" si="7"/>
        <v>36.87955587738354</v>
      </c>
      <c r="G64" s="13">
        <f t="shared" si="7"/>
        <v>28.963666723506115</v>
      </c>
      <c r="H64" s="13">
        <f t="shared" si="7"/>
        <v>31.471506258647874</v>
      </c>
      <c r="I64" s="13">
        <f t="shared" si="7"/>
        <v>32.43785342245943</v>
      </c>
      <c r="J64" s="13">
        <f t="shared" si="7"/>
        <v>37.339327896603436</v>
      </c>
      <c r="K64" s="13">
        <f t="shared" si="7"/>
        <v>36.55500852720662</v>
      </c>
      <c r="L64" s="13">
        <f t="shared" si="7"/>
        <v>33.48300502124372</v>
      </c>
      <c r="M64" s="13">
        <f t="shared" si="7"/>
        <v>35.79259710612588</v>
      </c>
      <c r="N64" s="13">
        <f t="shared" si="7"/>
        <v>15.878260869565217</v>
      </c>
      <c r="O64" s="13">
        <f t="shared" si="7"/>
        <v>46.31975648644731</v>
      </c>
      <c r="P64" s="13">
        <f t="shared" si="7"/>
        <v>33.21533144143767</v>
      </c>
      <c r="Q64" s="13">
        <f t="shared" si="7"/>
        <v>31.80366801875023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33.345088683746496</v>
      </c>
      <c r="W64" s="13">
        <f t="shared" si="7"/>
        <v>333.33333333333337</v>
      </c>
      <c r="X64" s="13">
        <f t="shared" si="7"/>
        <v>0</v>
      </c>
      <c r="Y64" s="13">
        <f t="shared" si="7"/>
        <v>0</v>
      </c>
      <c r="Z64" s="14">
        <f t="shared" si="7"/>
        <v>333.33333333333337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180</v>
      </c>
      <c r="F66" s="16">
        <f t="shared" si="7"/>
        <v>0</v>
      </c>
      <c r="G66" s="16">
        <f t="shared" si="7"/>
        <v>10.597070532147564</v>
      </c>
      <c r="H66" s="16">
        <f t="shared" si="7"/>
        <v>0</v>
      </c>
      <c r="I66" s="16">
        <f t="shared" si="7"/>
        <v>5.341793767356613</v>
      </c>
      <c r="J66" s="16">
        <f t="shared" si="7"/>
        <v>0</v>
      </c>
      <c r="K66" s="16">
        <f t="shared" si="7"/>
        <v>0</v>
      </c>
      <c r="L66" s="16">
        <f t="shared" si="7"/>
        <v>11.749024707412223</v>
      </c>
      <c r="M66" s="16">
        <f t="shared" si="7"/>
        <v>4.106389975376899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3.4260986429553295</v>
      </c>
      <c r="W66" s="16">
        <f t="shared" si="7"/>
        <v>153.33130668287987</v>
      </c>
      <c r="X66" s="16">
        <f t="shared" si="7"/>
        <v>0</v>
      </c>
      <c r="Y66" s="16">
        <f t="shared" si="7"/>
        <v>0</v>
      </c>
      <c r="Z66" s="17">
        <f t="shared" si="7"/>
        <v>180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22365142</v>
      </c>
      <c r="C68" s="18">
        <v>0</v>
      </c>
      <c r="D68" s="19">
        <v>15310676</v>
      </c>
      <c r="E68" s="20">
        <v>19910676</v>
      </c>
      <c r="F68" s="20">
        <v>15613518</v>
      </c>
      <c r="G68" s="20">
        <v>774049</v>
      </c>
      <c r="H68" s="20">
        <v>767298</v>
      </c>
      <c r="I68" s="20">
        <v>17154865</v>
      </c>
      <c r="J68" s="20">
        <v>755333</v>
      </c>
      <c r="K68" s="20">
        <v>792872</v>
      </c>
      <c r="L68" s="20">
        <v>768202</v>
      </c>
      <c r="M68" s="20">
        <v>2316407</v>
      </c>
      <c r="N68" s="20">
        <v>685517</v>
      </c>
      <c r="O68" s="20">
        <v>1348480</v>
      </c>
      <c r="P68" s="20">
        <v>774433</v>
      </c>
      <c r="Q68" s="20">
        <v>2808430</v>
      </c>
      <c r="R68" s="20">
        <v>0</v>
      </c>
      <c r="S68" s="20">
        <v>0</v>
      </c>
      <c r="T68" s="20">
        <v>0</v>
      </c>
      <c r="U68" s="20">
        <v>0</v>
      </c>
      <c r="V68" s="20">
        <v>22279702</v>
      </c>
      <c r="W68" s="20">
        <v>12633001</v>
      </c>
      <c r="X68" s="20">
        <v>0</v>
      </c>
      <c r="Y68" s="19">
        <v>0</v>
      </c>
      <c r="Z68" s="22">
        <v>19910676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39500193</v>
      </c>
      <c r="C70" s="18">
        <v>0</v>
      </c>
      <c r="D70" s="19">
        <v>38679391</v>
      </c>
      <c r="E70" s="20">
        <v>39179391</v>
      </c>
      <c r="F70" s="20">
        <v>4052733</v>
      </c>
      <c r="G70" s="20">
        <v>4443146</v>
      </c>
      <c r="H70" s="20">
        <v>3764199</v>
      </c>
      <c r="I70" s="20">
        <v>12260078</v>
      </c>
      <c r="J70" s="20">
        <v>3531982</v>
      </c>
      <c r="K70" s="20">
        <v>3071494</v>
      </c>
      <c r="L70" s="20">
        <v>3813019</v>
      </c>
      <c r="M70" s="20">
        <v>10416495</v>
      </c>
      <c r="N70" s="20">
        <v>3315078</v>
      </c>
      <c r="O70" s="20">
        <v>3358676</v>
      </c>
      <c r="P70" s="20">
        <v>3644806</v>
      </c>
      <c r="Q70" s="20">
        <v>10318560</v>
      </c>
      <c r="R70" s="20">
        <v>0</v>
      </c>
      <c r="S70" s="20">
        <v>0</v>
      </c>
      <c r="T70" s="20">
        <v>0</v>
      </c>
      <c r="U70" s="20">
        <v>0</v>
      </c>
      <c r="V70" s="20">
        <v>32995133</v>
      </c>
      <c r="W70" s="20">
        <v>29134547</v>
      </c>
      <c r="X70" s="20">
        <v>0</v>
      </c>
      <c r="Y70" s="19">
        <v>0</v>
      </c>
      <c r="Z70" s="22">
        <v>39179391</v>
      </c>
    </row>
    <row r="71" spans="1:26" ht="12.75" hidden="1">
      <c r="A71" s="38" t="s">
        <v>67</v>
      </c>
      <c r="B71" s="18">
        <v>5530433</v>
      </c>
      <c r="C71" s="18">
        <v>0</v>
      </c>
      <c r="D71" s="19">
        <v>11701200</v>
      </c>
      <c r="E71" s="20">
        <v>8701200</v>
      </c>
      <c r="F71" s="20">
        <v>483101</v>
      </c>
      <c r="G71" s="20">
        <v>450355</v>
      </c>
      <c r="H71" s="20">
        <v>497679</v>
      </c>
      <c r="I71" s="20">
        <v>1431135</v>
      </c>
      <c r="J71" s="20">
        <v>546501</v>
      </c>
      <c r="K71" s="20">
        <v>529370</v>
      </c>
      <c r="L71" s="20">
        <v>548222</v>
      </c>
      <c r="M71" s="20">
        <v>1624093</v>
      </c>
      <c r="N71" s="20">
        <v>450508</v>
      </c>
      <c r="O71" s="20">
        <v>534638</v>
      </c>
      <c r="P71" s="20">
        <v>382157</v>
      </c>
      <c r="Q71" s="20">
        <v>1367303</v>
      </c>
      <c r="R71" s="20">
        <v>0</v>
      </c>
      <c r="S71" s="20">
        <v>0</v>
      </c>
      <c r="T71" s="20">
        <v>0</v>
      </c>
      <c r="U71" s="20">
        <v>0</v>
      </c>
      <c r="V71" s="20">
        <v>4422531</v>
      </c>
      <c r="W71" s="20">
        <v>8025891</v>
      </c>
      <c r="X71" s="20">
        <v>0</v>
      </c>
      <c r="Y71" s="19">
        <v>0</v>
      </c>
      <c r="Z71" s="22">
        <v>8701200</v>
      </c>
    </row>
    <row r="72" spans="1:26" ht="12.75" hidden="1">
      <c r="A72" s="38" t="s">
        <v>68</v>
      </c>
      <c r="B72" s="18">
        <v>5132191</v>
      </c>
      <c r="C72" s="18">
        <v>0</v>
      </c>
      <c r="D72" s="19">
        <v>3159701</v>
      </c>
      <c r="E72" s="20">
        <v>3159701</v>
      </c>
      <c r="F72" s="20">
        <v>680077</v>
      </c>
      <c r="G72" s="20">
        <v>679292</v>
      </c>
      <c r="H72" s="20">
        <v>679502</v>
      </c>
      <c r="I72" s="20">
        <v>2038871</v>
      </c>
      <c r="J72" s="20">
        <v>679198</v>
      </c>
      <c r="K72" s="20">
        <v>679673</v>
      </c>
      <c r="L72" s="20">
        <v>679078</v>
      </c>
      <c r="M72" s="20">
        <v>2037949</v>
      </c>
      <c r="N72" s="20">
        <v>678613</v>
      </c>
      <c r="O72" s="20">
        <v>678959</v>
      </c>
      <c r="P72" s="20">
        <v>679298</v>
      </c>
      <c r="Q72" s="20">
        <v>2036870</v>
      </c>
      <c r="R72" s="20">
        <v>0</v>
      </c>
      <c r="S72" s="20">
        <v>0</v>
      </c>
      <c r="T72" s="20">
        <v>0</v>
      </c>
      <c r="U72" s="20">
        <v>0</v>
      </c>
      <c r="V72" s="20">
        <v>6113690</v>
      </c>
      <c r="W72" s="20">
        <v>2369772</v>
      </c>
      <c r="X72" s="20">
        <v>0</v>
      </c>
      <c r="Y72" s="19">
        <v>0</v>
      </c>
      <c r="Z72" s="22">
        <v>3159701</v>
      </c>
    </row>
    <row r="73" spans="1:26" ht="12.75" hidden="1">
      <c r="A73" s="38" t="s">
        <v>69</v>
      </c>
      <c r="B73" s="18">
        <v>3357307</v>
      </c>
      <c r="C73" s="18">
        <v>0</v>
      </c>
      <c r="D73" s="19">
        <v>4050000</v>
      </c>
      <c r="E73" s="20">
        <v>4050000</v>
      </c>
      <c r="F73" s="20">
        <v>310725</v>
      </c>
      <c r="G73" s="20">
        <v>310817</v>
      </c>
      <c r="H73" s="20">
        <v>310770</v>
      </c>
      <c r="I73" s="20">
        <v>932312</v>
      </c>
      <c r="J73" s="20">
        <v>310726</v>
      </c>
      <c r="K73" s="20">
        <v>310770</v>
      </c>
      <c r="L73" s="20">
        <v>310680</v>
      </c>
      <c r="M73" s="20">
        <v>932176</v>
      </c>
      <c r="N73" s="20">
        <v>310500</v>
      </c>
      <c r="O73" s="20">
        <v>310455</v>
      </c>
      <c r="P73" s="20">
        <v>310447</v>
      </c>
      <c r="Q73" s="20">
        <v>931402</v>
      </c>
      <c r="R73" s="20">
        <v>0</v>
      </c>
      <c r="S73" s="20">
        <v>0</v>
      </c>
      <c r="T73" s="20">
        <v>0</v>
      </c>
      <c r="U73" s="20">
        <v>0</v>
      </c>
      <c r="V73" s="20">
        <v>2795890</v>
      </c>
      <c r="W73" s="20">
        <v>3037500</v>
      </c>
      <c r="X73" s="20">
        <v>0</v>
      </c>
      <c r="Y73" s="19">
        <v>0</v>
      </c>
      <c r="Z73" s="22">
        <v>4050000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874873</v>
      </c>
      <c r="C75" s="27">
        <v>0</v>
      </c>
      <c r="D75" s="28">
        <v>500000</v>
      </c>
      <c r="E75" s="29">
        <v>500000</v>
      </c>
      <c r="F75" s="29">
        <v>0</v>
      </c>
      <c r="G75" s="29">
        <v>289882</v>
      </c>
      <c r="H75" s="29">
        <v>285187</v>
      </c>
      <c r="I75" s="29">
        <v>575069</v>
      </c>
      <c r="J75" s="29">
        <v>223857</v>
      </c>
      <c r="K75" s="29">
        <v>262761</v>
      </c>
      <c r="L75" s="29">
        <v>261460</v>
      </c>
      <c r="M75" s="29">
        <v>748078</v>
      </c>
      <c r="N75" s="29">
        <v>213298</v>
      </c>
      <c r="O75" s="29">
        <v>-2029</v>
      </c>
      <c r="P75" s="29">
        <v>258819</v>
      </c>
      <c r="Q75" s="29">
        <v>470088</v>
      </c>
      <c r="R75" s="29">
        <v>0</v>
      </c>
      <c r="S75" s="29">
        <v>0</v>
      </c>
      <c r="T75" s="29">
        <v>0</v>
      </c>
      <c r="U75" s="29">
        <v>0</v>
      </c>
      <c r="V75" s="29">
        <v>1793235</v>
      </c>
      <c r="W75" s="29">
        <v>375003</v>
      </c>
      <c r="X75" s="29">
        <v>0</v>
      </c>
      <c r="Y75" s="28">
        <v>0</v>
      </c>
      <c r="Z75" s="30">
        <v>500000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15483504</v>
      </c>
      <c r="C77" s="18">
        <v>0</v>
      </c>
      <c r="D77" s="19">
        <v>16728000</v>
      </c>
      <c r="E77" s="20">
        <v>21328000</v>
      </c>
      <c r="F77" s="20">
        <v>509999</v>
      </c>
      <c r="G77" s="20">
        <v>1541911</v>
      </c>
      <c r="H77" s="20">
        <v>1661489</v>
      </c>
      <c r="I77" s="20">
        <v>3713399</v>
      </c>
      <c r="J77" s="20">
        <v>1881429</v>
      </c>
      <c r="K77" s="20">
        <v>1414994</v>
      </c>
      <c r="L77" s="20">
        <v>2551720</v>
      </c>
      <c r="M77" s="20">
        <v>5848143</v>
      </c>
      <c r="N77" s="20">
        <v>599260</v>
      </c>
      <c r="O77" s="20">
        <v>927068</v>
      </c>
      <c r="P77" s="20">
        <v>583040</v>
      </c>
      <c r="Q77" s="20">
        <v>2109368</v>
      </c>
      <c r="R77" s="20">
        <v>0</v>
      </c>
      <c r="S77" s="20">
        <v>0</v>
      </c>
      <c r="T77" s="20">
        <v>0</v>
      </c>
      <c r="U77" s="20">
        <v>0</v>
      </c>
      <c r="V77" s="20">
        <v>11670910</v>
      </c>
      <c r="W77" s="20">
        <v>13695991</v>
      </c>
      <c r="X77" s="20">
        <v>0</v>
      </c>
      <c r="Y77" s="19">
        <v>0</v>
      </c>
      <c r="Z77" s="22">
        <v>21328000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43383612</v>
      </c>
      <c r="C79" s="18">
        <v>0</v>
      </c>
      <c r="D79" s="19">
        <v>36638173</v>
      </c>
      <c r="E79" s="20">
        <v>37138173</v>
      </c>
      <c r="F79" s="20">
        <v>3980079</v>
      </c>
      <c r="G79" s="20">
        <v>4294533</v>
      </c>
      <c r="H79" s="20">
        <v>4580331</v>
      </c>
      <c r="I79" s="20">
        <v>12854943</v>
      </c>
      <c r="J79" s="20">
        <v>4686308</v>
      </c>
      <c r="K79" s="20">
        <v>3829146</v>
      </c>
      <c r="L79" s="20">
        <v>4336181</v>
      </c>
      <c r="M79" s="20">
        <v>12851635</v>
      </c>
      <c r="N79" s="20">
        <v>3804369</v>
      </c>
      <c r="O79" s="20">
        <v>4141006</v>
      </c>
      <c r="P79" s="20">
        <v>3412366</v>
      </c>
      <c r="Q79" s="20">
        <v>11357741</v>
      </c>
      <c r="R79" s="20">
        <v>0</v>
      </c>
      <c r="S79" s="20">
        <v>0</v>
      </c>
      <c r="T79" s="20">
        <v>0</v>
      </c>
      <c r="U79" s="20">
        <v>0</v>
      </c>
      <c r="V79" s="20">
        <v>37064319</v>
      </c>
      <c r="W79" s="20">
        <v>27603629</v>
      </c>
      <c r="X79" s="20">
        <v>0</v>
      </c>
      <c r="Y79" s="19">
        <v>0</v>
      </c>
      <c r="Z79" s="22">
        <v>37138173</v>
      </c>
    </row>
    <row r="80" spans="1:26" ht="12.75" hidden="1">
      <c r="A80" s="38" t="s">
        <v>67</v>
      </c>
      <c r="B80" s="18">
        <v>3692096</v>
      </c>
      <c r="C80" s="18">
        <v>0</v>
      </c>
      <c r="D80" s="19">
        <v>5367400</v>
      </c>
      <c r="E80" s="20">
        <v>2367400</v>
      </c>
      <c r="F80" s="20">
        <v>302305</v>
      </c>
      <c r="G80" s="20">
        <v>234688</v>
      </c>
      <c r="H80" s="20">
        <v>281326</v>
      </c>
      <c r="I80" s="20">
        <v>818319</v>
      </c>
      <c r="J80" s="20">
        <v>362851</v>
      </c>
      <c r="K80" s="20">
        <v>311591</v>
      </c>
      <c r="L80" s="20">
        <v>365212</v>
      </c>
      <c r="M80" s="20">
        <v>1039654</v>
      </c>
      <c r="N80" s="20">
        <v>241307</v>
      </c>
      <c r="O80" s="20">
        <v>411516</v>
      </c>
      <c r="P80" s="20">
        <v>281591</v>
      </c>
      <c r="Q80" s="20">
        <v>934414</v>
      </c>
      <c r="R80" s="20">
        <v>0</v>
      </c>
      <c r="S80" s="20">
        <v>0</v>
      </c>
      <c r="T80" s="20">
        <v>0</v>
      </c>
      <c r="U80" s="20">
        <v>0</v>
      </c>
      <c r="V80" s="20">
        <v>2792387</v>
      </c>
      <c r="W80" s="20">
        <v>3275538</v>
      </c>
      <c r="X80" s="20">
        <v>0</v>
      </c>
      <c r="Y80" s="19">
        <v>0</v>
      </c>
      <c r="Z80" s="22">
        <v>2367400</v>
      </c>
    </row>
    <row r="81" spans="1:26" ht="12.75" hidden="1">
      <c r="A81" s="38" t="s">
        <v>68</v>
      </c>
      <c r="B81" s="18">
        <v>365952</v>
      </c>
      <c r="C81" s="18">
        <v>0</v>
      </c>
      <c r="D81" s="19">
        <v>-380599</v>
      </c>
      <c r="E81" s="20">
        <v>-380599</v>
      </c>
      <c r="F81" s="20">
        <v>198834</v>
      </c>
      <c r="G81" s="20">
        <v>141595</v>
      </c>
      <c r="H81" s="20">
        <v>152365</v>
      </c>
      <c r="I81" s="20">
        <v>492794</v>
      </c>
      <c r="J81" s="20">
        <v>173784</v>
      </c>
      <c r="K81" s="20">
        <v>218561</v>
      </c>
      <c r="L81" s="20">
        <v>198880</v>
      </c>
      <c r="M81" s="20">
        <v>591225</v>
      </c>
      <c r="N81" s="20">
        <v>82326</v>
      </c>
      <c r="O81" s="20">
        <v>212303</v>
      </c>
      <c r="P81" s="20">
        <v>156987</v>
      </c>
      <c r="Q81" s="20">
        <v>451616</v>
      </c>
      <c r="R81" s="20">
        <v>0</v>
      </c>
      <c r="S81" s="20">
        <v>0</v>
      </c>
      <c r="T81" s="20">
        <v>0</v>
      </c>
      <c r="U81" s="20">
        <v>0</v>
      </c>
      <c r="V81" s="20">
        <v>1535635</v>
      </c>
      <c r="W81" s="20">
        <v>-285453</v>
      </c>
      <c r="X81" s="20">
        <v>0</v>
      </c>
      <c r="Y81" s="19">
        <v>0</v>
      </c>
      <c r="Z81" s="22">
        <v>-380599</v>
      </c>
    </row>
    <row r="82" spans="1:26" ht="12.75" hidden="1">
      <c r="A82" s="38" t="s">
        <v>69</v>
      </c>
      <c r="B82" s="18">
        <v>1120220</v>
      </c>
      <c r="C82" s="18">
        <v>0</v>
      </c>
      <c r="D82" s="19">
        <v>13500000</v>
      </c>
      <c r="E82" s="20">
        <v>13500000</v>
      </c>
      <c r="F82" s="20">
        <v>114594</v>
      </c>
      <c r="G82" s="20">
        <v>90024</v>
      </c>
      <c r="H82" s="20">
        <v>97804</v>
      </c>
      <c r="I82" s="20">
        <v>302422</v>
      </c>
      <c r="J82" s="20">
        <v>116023</v>
      </c>
      <c r="K82" s="20">
        <v>113602</v>
      </c>
      <c r="L82" s="20">
        <v>104025</v>
      </c>
      <c r="M82" s="20">
        <v>333650</v>
      </c>
      <c r="N82" s="20">
        <v>49302</v>
      </c>
      <c r="O82" s="20">
        <v>143802</v>
      </c>
      <c r="P82" s="20">
        <v>103116</v>
      </c>
      <c r="Q82" s="20">
        <v>296220</v>
      </c>
      <c r="R82" s="20">
        <v>0</v>
      </c>
      <c r="S82" s="20">
        <v>0</v>
      </c>
      <c r="T82" s="20">
        <v>0</v>
      </c>
      <c r="U82" s="20">
        <v>0</v>
      </c>
      <c r="V82" s="20">
        <v>932292</v>
      </c>
      <c r="W82" s="20">
        <v>10125000</v>
      </c>
      <c r="X82" s="20">
        <v>0</v>
      </c>
      <c r="Y82" s="19">
        <v>0</v>
      </c>
      <c r="Z82" s="22">
        <v>13500000</v>
      </c>
    </row>
    <row r="83" spans="1:26" ht="12.75" hidden="1">
      <c r="A83" s="38"/>
      <c r="B83" s="18">
        <v>11135388</v>
      </c>
      <c r="C83" s="18"/>
      <c r="D83" s="19"/>
      <c r="E83" s="20"/>
      <c r="F83" s="20">
        <v>8638144</v>
      </c>
      <c r="G83" s="20"/>
      <c r="H83" s="20"/>
      <c r="I83" s="20">
        <v>8638144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8638144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900000</v>
      </c>
      <c r="F84" s="29">
        <v>0</v>
      </c>
      <c r="G84" s="29">
        <v>30719</v>
      </c>
      <c r="H84" s="29">
        <v>0</v>
      </c>
      <c r="I84" s="29">
        <v>30719</v>
      </c>
      <c r="J84" s="29">
        <v>0</v>
      </c>
      <c r="K84" s="29">
        <v>0</v>
      </c>
      <c r="L84" s="29">
        <v>30719</v>
      </c>
      <c r="M84" s="29">
        <v>30719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61438</v>
      </c>
      <c r="W84" s="29">
        <v>574997</v>
      </c>
      <c r="X84" s="29">
        <v>0</v>
      </c>
      <c r="Y84" s="28">
        <v>0</v>
      </c>
      <c r="Z84" s="30">
        <v>900000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2020-05-18T20:00:18Z</dcterms:created>
  <dcterms:modified xsi:type="dcterms:W3CDTF">2020-05-18T20:01:12Z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